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M:\BKOM\OPS\Veřejné zakázky 2023\středisko 3100\stavební\VZMR\Oprava lávky Krásného přes tramvaj\"/>
    </mc:Choice>
  </mc:AlternateContent>
  <xr:revisionPtr revIDLastSave="0" documentId="8_{B39D8945-8695-4177-A6B2-3CFA4B14E35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C206 - LÁVKA PRO PĚŠÍ" sheetId="2" r:id="rId2"/>
  </sheets>
  <definedNames>
    <definedName name="_xlnm._FilterDatabase" localSheetId="1" hidden="1">'C206 - LÁVKA PRO PĚŠÍ'!$C$130:$K$622</definedName>
    <definedName name="_xlnm.Print_Titles" localSheetId="1">'C206 - LÁVKA PRO PĚŠÍ'!$130:$130</definedName>
    <definedName name="_xlnm.Print_Titles" localSheetId="0">'Rekapitulace stavby'!$92:$92</definedName>
    <definedName name="_xlnm.Print_Area" localSheetId="1">'C206 - LÁVKA PRO PĚŠÍ'!$C$4:$J$76,'C206 - LÁVKA PRO PĚŠÍ'!$C$118:$J$622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617" i="2"/>
  <c r="BH617" i="2"/>
  <c r="BG617" i="2"/>
  <c r="BF617" i="2"/>
  <c r="T617" i="2"/>
  <c r="T616" i="2"/>
  <c r="R617" i="2"/>
  <c r="R616" i="2" s="1"/>
  <c r="P617" i="2"/>
  <c r="P616" i="2"/>
  <c r="BI612" i="2"/>
  <c r="BH612" i="2"/>
  <c r="BG612" i="2"/>
  <c r="BF612" i="2"/>
  <c r="T612" i="2"/>
  <c r="T611" i="2"/>
  <c r="R612" i="2"/>
  <c r="R611" i="2" s="1"/>
  <c r="P612" i="2"/>
  <c r="P611" i="2" s="1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96" i="2"/>
  <c r="BH596" i="2"/>
  <c r="BG596" i="2"/>
  <c r="BF596" i="2"/>
  <c r="T596" i="2"/>
  <c r="R596" i="2"/>
  <c r="P596" i="2"/>
  <c r="BI592" i="2"/>
  <c r="BH592" i="2"/>
  <c r="BG592" i="2"/>
  <c r="BF592" i="2"/>
  <c r="T592" i="2"/>
  <c r="R592" i="2"/>
  <c r="P592" i="2"/>
  <c r="BI586" i="2"/>
  <c r="BH586" i="2"/>
  <c r="BG586" i="2"/>
  <c r="BF586" i="2"/>
  <c r="T586" i="2"/>
  <c r="R586" i="2"/>
  <c r="P586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9" i="2"/>
  <c r="BH569" i="2"/>
  <c r="BG569" i="2"/>
  <c r="BF569" i="2"/>
  <c r="T569" i="2"/>
  <c r="R569" i="2"/>
  <c r="P569" i="2"/>
  <c r="BI565" i="2"/>
  <c r="BH565" i="2"/>
  <c r="BG565" i="2"/>
  <c r="BF565" i="2"/>
  <c r="T565" i="2"/>
  <c r="R565" i="2"/>
  <c r="P565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4" i="2"/>
  <c r="BH544" i="2"/>
  <c r="BG544" i="2"/>
  <c r="BF544" i="2"/>
  <c r="T544" i="2"/>
  <c r="R544" i="2"/>
  <c r="P544" i="2"/>
  <c r="BI531" i="2"/>
  <c r="BH531" i="2"/>
  <c r="BG531" i="2"/>
  <c r="BF531" i="2"/>
  <c r="T531" i="2"/>
  <c r="R531" i="2"/>
  <c r="P531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6" i="2"/>
  <c r="BH516" i="2"/>
  <c r="BG516" i="2"/>
  <c r="BF516" i="2"/>
  <c r="T516" i="2"/>
  <c r="R516" i="2"/>
  <c r="P516" i="2"/>
  <c r="BI511" i="2"/>
  <c r="BH511" i="2"/>
  <c r="BG511" i="2"/>
  <c r="BF511" i="2"/>
  <c r="T511" i="2"/>
  <c r="R511" i="2"/>
  <c r="P511" i="2"/>
  <c r="BI501" i="2"/>
  <c r="BH501" i="2"/>
  <c r="BG501" i="2"/>
  <c r="BF501" i="2"/>
  <c r="T501" i="2"/>
  <c r="R501" i="2"/>
  <c r="P501" i="2"/>
  <c r="BI497" i="2"/>
  <c r="BH497" i="2"/>
  <c r="BG497" i="2"/>
  <c r="BF497" i="2"/>
  <c r="T497" i="2"/>
  <c r="R497" i="2"/>
  <c r="P497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4" i="2"/>
  <c r="BH414" i="2"/>
  <c r="BG414" i="2"/>
  <c r="BF414" i="2"/>
  <c r="T414" i="2"/>
  <c r="R414" i="2"/>
  <c r="P414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2" i="2"/>
  <c r="BH402" i="2"/>
  <c r="BG402" i="2"/>
  <c r="BF402" i="2"/>
  <c r="T402" i="2"/>
  <c r="R402" i="2"/>
  <c r="P402" i="2"/>
  <c r="BI397" i="2"/>
  <c r="BH397" i="2"/>
  <c r="BG397" i="2"/>
  <c r="BF397" i="2"/>
  <c r="T397" i="2"/>
  <c r="R397" i="2"/>
  <c r="P397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F125" i="2"/>
  <c r="E123" i="2"/>
  <c r="F89" i="2"/>
  <c r="E87" i="2"/>
  <c r="J24" i="2"/>
  <c r="E24" i="2"/>
  <c r="J128" i="2"/>
  <c r="J23" i="2"/>
  <c r="J21" i="2"/>
  <c r="E21" i="2"/>
  <c r="J91" i="2" s="1"/>
  <c r="J20" i="2"/>
  <c r="J18" i="2"/>
  <c r="E18" i="2"/>
  <c r="F128" i="2" s="1"/>
  <c r="J17" i="2"/>
  <c r="J15" i="2"/>
  <c r="E15" i="2"/>
  <c r="F91" i="2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337" i="2"/>
  <c r="J315" i="2"/>
  <c r="BK279" i="2"/>
  <c r="J241" i="2"/>
  <c r="BK208" i="2"/>
  <c r="BK176" i="2"/>
  <c r="BK612" i="2"/>
  <c r="BK600" i="2"/>
  <c r="J586" i="2"/>
  <c r="BK573" i="2"/>
  <c r="BK565" i="2"/>
  <c r="J561" i="2"/>
  <c r="J555" i="2"/>
  <c r="BK544" i="2"/>
  <c r="BK521" i="2"/>
  <c r="BK511" i="2"/>
  <c r="J501" i="2"/>
  <c r="BK488" i="2"/>
  <c r="J470" i="2"/>
  <c r="J457" i="2"/>
  <c r="BK429" i="2"/>
  <c r="J419" i="2"/>
  <c r="BK402" i="2"/>
  <c r="BK384" i="2"/>
  <c r="J373" i="2"/>
  <c r="J359" i="2"/>
  <c r="BK344" i="2"/>
  <c r="BK322" i="2"/>
  <c r="BK287" i="2"/>
  <c r="J267" i="2"/>
  <c r="BK237" i="2"/>
  <c r="J199" i="2"/>
  <c r="BK152" i="2"/>
  <c r="BK596" i="2"/>
  <c r="BK479" i="2"/>
  <c r="BK461" i="2"/>
  <c r="BK447" i="2"/>
  <c r="BK433" i="2"/>
  <c r="BK414" i="2"/>
  <c r="BK397" i="2"/>
  <c r="J384" i="2"/>
  <c r="BK373" i="2"/>
  <c r="BK355" i="2"/>
  <c r="J337" i="2"/>
  <c r="BK311" i="2"/>
  <c r="BK263" i="2"/>
  <c r="J229" i="2"/>
  <c r="J208" i="2"/>
  <c r="BK180" i="2"/>
  <c r="J608" i="2"/>
  <c r="BK267" i="2"/>
  <c r="BK212" i="2"/>
  <c r="J191" i="2"/>
  <c r="J159" i="2"/>
  <c r="J340" i="2"/>
  <c r="J318" i="2"/>
  <c r="J283" i="2"/>
  <c r="BK249" i="2"/>
  <c r="BK216" i="2"/>
  <c r="J184" i="2"/>
  <c r="BK159" i="2"/>
  <c r="J612" i="2"/>
  <c r="J604" i="2"/>
  <c r="BK586" i="2"/>
  <c r="BK578" i="2"/>
  <c r="BK569" i="2"/>
  <c r="BK561" i="2"/>
  <c r="J559" i="2"/>
  <c r="J551" i="2"/>
  <c r="J544" i="2"/>
  <c r="J531" i="2"/>
  <c r="J521" i="2"/>
  <c r="BK501" i="2"/>
  <c r="J492" i="2"/>
  <c r="BK474" i="2"/>
  <c r="BK466" i="2"/>
  <c r="J451" i="2"/>
  <c r="J425" i="2"/>
  <c r="J406" i="2"/>
  <c r="J392" i="2"/>
  <c r="BK379" i="2"/>
  <c r="J366" i="2"/>
  <c r="BK351" i="2"/>
  <c r="BK340" i="2"/>
  <c r="BK315" i="2"/>
  <c r="BK283" i="2"/>
  <c r="BK253" i="2"/>
  <c r="J224" i="2"/>
  <c r="BK187" i="2"/>
  <c r="J172" i="2"/>
  <c r="J138" i="2"/>
  <c r="J488" i="2"/>
  <c r="BK451" i="2"/>
  <c r="BK442" i="2"/>
  <c r="J429" i="2"/>
  <c r="BK410" i="2"/>
  <c r="BK392" i="2"/>
  <c r="J375" i="2"/>
  <c r="BK366" i="2"/>
  <c r="J347" i="2"/>
  <c r="J330" i="2"/>
  <c r="J306" i="2"/>
  <c r="J279" i="2"/>
  <c r="J257" i="2"/>
  <c r="BK220" i="2"/>
  <c r="BK191" i="2"/>
  <c r="J167" i="2"/>
  <c r="AS94" i="1"/>
  <c r="J297" i="2"/>
  <c r="J237" i="2"/>
  <c r="BK195" i="2"/>
  <c r="BK143" i="2"/>
  <c r="BK359" i="2"/>
  <c r="J322" i="2"/>
  <c r="BK291" i="2"/>
  <c r="BK269" i="2"/>
  <c r="BK245" i="2"/>
  <c r="BK224" i="2"/>
  <c r="BK203" i="2"/>
  <c r="BK167" i="2"/>
  <c r="J617" i="2"/>
  <c r="BK604" i="2"/>
  <c r="J592" i="2"/>
  <c r="J582" i="2"/>
  <c r="J573" i="2"/>
  <c r="J565" i="2"/>
  <c r="BK555" i="2"/>
  <c r="BK548" i="2"/>
  <c r="BK531" i="2"/>
  <c r="J525" i="2"/>
  <c r="J516" i="2"/>
  <c r="J497" i="2"/>
  <c r="J479" i="2"/>
  <c r="J461" i="2"/>
  <c r="J437" i="2"/>
  <c r="J414" i="2"/>
  <c r="J397" i="2"/>
  <c r="BK380" i="2"/>
  <c r="J369" i="2"/>
  <c r="J355" i="2"/>
  <c r="BK334" i="2"/>
  <c r="J291" i="2"/>
  <c r="J263" i="2"/>
  <c r="BK233" i="2"/>
  <c r="J212" i="2"/>
  <c r="BK184" i="2"/>
  <c r="J134" i="2"/>
  <c r="J484" i="2"/>
  <c r="J466" i="2"/>
  <c r="J447" i="2"/>
  <c r="J433" i="2"/>
  <c r="BK419" i="2"/>
  <c r="J402" i="2"/>
  <c r="J388" i="2"/>
  <c r="J379" i="2"/>
  <c r="BK362" i="2"/>
  <c r="J344" i="2"/>
  <c r="BK318" i="2"/>
  <c r="J302" i="2"/>
  <c r="J274" i="2"/>
  <c r="J245" i="2"/>
  <c r="J216" i="2"/>
  <c r="J170" i="2"/>
  <c r="BK617" i="2"/>
  <c r="J311" i="2"/>
  <c r="BK241" i="2"/>
  <c r="BK199" i="2"/>
  <c r="BK172" i="2"/>
  <c r="BK138" i="2"/>
  <c r="J596" i="2"/>
  <c r="BK326" i="2"/>
  <c r="BK302" i="2"/>
  <c r="J287" i="2"/>
  <c r="BK257" i="2"/>
  <c r="BK229" i="2"/>
  <c r="BK170" i="2"/>
  <c r="BK148" i="2"/>
  <c r="BK608" i="2"/>
  <c r="BK592" i="2"/>
  <c r="BK582" i="2"/>
  <c r="J578" i="2"/>
  <c r="J569" i="2"/>
  <c r="BK559" i="2"/>
  <c r="BK551" i="2"/>
  <c r="J548" i="2"/>
  <c r="BK525" i="2"/>
  <c r="BK516" i="2"/>
  <c r="J511" i="2"/>
  <c r="BK497" i="2"/>
  <c r="BK484" i="2"/>
  <c r="BK470" i="2"/>
  <c r="J442" i="2"/>
  <c r="J410" i="2"/>
  <c r="BK388" i="2"/>
  <c r="BK375" i="2"/>
  <c r="J362" i="2"/>
  <c r="BK347" i="2"/>
  <c r="BK330" i="2"/>
  <c r="BK306" i="2"/>
  <c r="BK274" i="2"/>
  <c r="J249" i="2"/>
  <c r="J220" i="2"/>
  <c r="J180" i="2"/>
  <c r="J143" i="2"/>
  <c r="BK492" i="2"/>
  <c r="J474" i="2"/>
  <c r="BK457" i="2"/>
  <c r="BK437" i="2"/>
  <c r="BK425" i="2"/>
  <c r="BK406" i="2"/>
  <c r="J380" i="2"/>
  <c r="BK369" i="2"/>
  <c r="J351" i="2"/>
  <c r="J334" i="2"/>
  <c r="J326" i="2"/>
  <c r="BK297" i="2"/>
  <c r="J269" i="2"/>
  <c r="J233" i="2"/>
  <c r="J195" i="2"/>
  <c r="J187" i="2"/>
  <c r="J152" i="2"/>
  <c r="J600" i="2"/>
  <c r="J253" i="2"/>
  <c r="J203" i="2"/>
  <c r="J176" i="2"/>
  <c r="J148" i="2"/>
  <c r="BK134" i="2"/>
  <c r="BK133" i="2" l="1"/>
  <c r="J133" i="2" s="1"/>
  <c r="J98" i="2" s="1"/>
  <c r="BK179" i="2"/>
  <c r="J179" i="2"/>
  <c r="J99" i="2" s="1"/>
  <c r="T179" i="2"/>
  <c r="T186" i="2"/>
  <c r="T207" i="2"/>
  <c r="P256" i="2"/>
  <c r="P296" i="2"/>
  <c r="R296" i="2"/>
  <c r="T296" i="2"/>
  <c r="BK310" i="2"/>
  <c r="J310" i="2" s="1"/>
  <c r="J104" i="2" s="1"/>
  <c r="BK496" i="2"/>
  <c r="J496" i="2" s="1"/>
  <c r="J105" i="2" s="1"/>
  <c r="R543" i="2"/>
  <c r="R542" i="2" s="1"/>
  <c r="T568" i="2"/>
  <c r="T567" i="2" s="1"/>
  <c r="R133" i="2"/>
  <c r="P179" i="2"/>
  <c r="P186" i="2"/>
  <c r="R207" i="2"/>
  <c r="T256" i="2"/>
  <c r="P310" i="2"/>
  <c r="T496" i="2"/>
  <c r="P543" i="2"/>
  <c r="P542" i="2" s="1"/>
  <c r="P568" i="2"/>
  <c r="P567" i="2"/>
  <c r="T133" i="2"/>
  <c r="R179" i="2"/>
  <c r="R186" i="2"/>
  <c r="P207" i="2"/>
  <c r="R256" i="2"/>
  <c r="R310" i="2"/>
  <c r="P496" i="2"/>
  <c r="T543" i="2"/>
  <c r="T542" i="2" s="1"/>
  <c r="R568" i="2"/>
  <c r="R567" i="2" s="1"/>
  <c r="P133" i="2"/>
  <c r="BK186" i="2"/>
  <c r="J186" i="2" s="1"/>
  <c r="J100" i="2" s="1"/>
  <c r="BK207" i="2"/>
  <c r="J207" i="2" s="1"/>
  <c r="J101" i="2" s="1"/>
  <c r="BK256" i="2"/>
  <c r="J256" i="2" s="1"/>
  <c r="J102" i="2" s="1"/>
  <c r="BK296" i="2"/>
  <c r="J296" i="2" s="1"/>
  <c r="J103" i="2" s="1"/>
  <c r="T310" i="2"/>
  <c r="R496" i="2"/>
  <c r="BK543" i="2"/>
  <c r="J543" i="2"/>
  <c r="J107" i="2"/>
  <c r="BK568" i="2"/>
  <c r="J568" i="2" s="1"/>
  <c r="J109" i="2" s="1"/>
  <c r="BK611" i="2"/>
  <c r="J611" i="2"/>
  <c r="J110" i="2" s="1"/>
  <c r="BK616" i="2"/>
  <c r="J616" i="2" s="1"/>
  <c r="J111" i="2" s="1"/>
  <c r="J92" i="2"/>
  <c r="F127" i="2"/>
  <c r="BE138" i="2"/>
  <c r="BE148" i="2"/>
  <c r="BE167" i="2"/>
  <c r="BE180" i="2"/>
  <c r="BE249" i="2"/>
  <c r="BE257" i="2"/>
  <c r="BE283" i="2"/>
  <c r="BE287" i="2"/>
  <c r="BE596" i="2"/>
  <c r="BE608" i="2"/>
  <c r="F92" i="2"/>
  <c r="J125" i="2"/>
  <c r="J127" i="2"/>
  <c r="BE170" i="2"/>
  <c r="BE212" i="2"/>
  <c r="BE220" i="2"/>
  <c r="BE229" i="2"/>
  <c r="BE237" i="2"/>
  <c r="BE245" i="2"/>
  <c r="BE306" i="2"/>
  <c r="BE315" i="2"/>
  <c r="BE330" i="2"/>
  <c r="BE351" i="2"/>
  <c r="BE369" i="2"/>
  <c r="BE380" i="2"/>
  <c r="BE384" i="2"/>
  <c r="BE392" i="2"/>
  <c r="BE402" i="2"/>
  <c r="BE406" i="2"/>
  <c r="BE410" i="2"/>
  <c r="BE414" i="2"/>
  <c r="BE433" i="2"/>
  <c r="BE437" i="2"/>
  <c r="BE447" i="2"/>
  <c r="BE461" i="2"/>
  <c r="BE466" i="2"/>
  <c r="BE474" i="2"/>
  <c r="BE484" i="2"/>
  <c r="BE497" i="2"/>
  <c r="E121" i="2"/>
  <c r="BE152" i="2"/>
  <c r="BE159" i="2"/>
  <c r="BE172" i="2"/>
  <c r="BE176" i="2"/>
  <c r="BE187" i="2"/>
  <c r="BE191" i="2"/>
  <c r="BE199" i="2"/>
  <c r="BE203" i="2"/>
  <c r="BE208" i="2"/>
  <c r="BE216" i="2"/>
  <c r="BE224" i="2"/>
  <c r="BE241" i="2"/>
  <c r="BE253" i="2"/>
  <c r="BE267" i="2"/>
  <c r="BE297" i="2"/>
  <c r="BE326" i="2"/>
  <c r="BE340" i="2"/>
  <c r="BE344" i="2"/>
  <c r="BE359" i="2"/>
  <c r="BE362" i="2"/>
  <c r="BE373" i="2"/>
  <c r="BE375" i="2"/>
  <c r="BE379" i="2"/>
  <c r="BE388" i="2"/>
  <c r="BE397" i="2"/>
  <c r="BE419" i="2"/>
  <c r="BE425" i="2"/>
  <c r="BE429" i="2"/>
  <c r="BE442" i="2"/>
  <c r="BE451" i="2"/>
  <c r="BE457" i="2"/>
  <c r="BE470" i="2"/>
  <c r="BE479" i="2"/>
  <c r="BE488" i="2"/>
  <c r="BE492" i="2"/>
  <c r="BE501" i="2"/>
  <c r="BE511" i="2"/>
  <c r="BE516" i="2"/>
  <c r="BE521" i="2"/>
  <c r="BE525" i="2"/>
  <c r="BE531" i="2"/>
  <c r="BE544" i="2"/>
  <c r="BE548" i="2"/>
  <c r="BE551" i="2"/>
  <c r="BE555" i="2"/>
  <c r="BE559" i="2"/>
  <c r="BE561" i="2"/>
  <c r="BE565" i="2"/>
  <c r="BE569" i="2"/>
  <c r="BE573" i="2"/>
  <c r="BE578" i="2"/>
  <c r="BE586" i="2"/>
  <c r="BE600" i="2"/>
  <c r="BE604" i="2"/>
  <c r="BE612" i="2"/>
  <c r="BE134" i="2"/>
  <c r="BE143" i="2"/>
  <c r="BE184" i="2"/>
  <c r="BE195" i="2"/>
  <c r="BE233" i="2"/>
  <c r="BE263" i="2"/>
  <c r="BE269" i="2"/>
  <c r="BE274" i="2"/>
  <c r="BE279" i="2"/>
  <c r="BE291" i="2"/>
  <c r="BE302" i="2"/>
  <c r="BE311" i="2"/>
  <c r="BE318" i="2"/>
  <c r="BE322" i="2"/>
  <c r="BE334" i="2"/>
  <c r="BE337" i="2"/>
  <c r="BE347" i="2"/>
  <c r="BE355" i="2"/>
  <c r="BE366" i="2"/>
  <c r="BE582" i="2"/>
  <c r="BE592" i="2"/>
  <c r="BE617" i="2"/>
  <c r="F37" i="2"/>
  <c r="BD95" i="1" s="1"/>
  <c r="BD94" i="1" s="1"/>
  <c r="W33" i="1" s="1"/>
  <c r="F35" i="2"/>
  <c r="BB95" i="1" s="1"/>
  <c r="BB94" i="1" s="1"/>
  <c r="W31" i="1" s="1"/>
  <c r="J34" i="2"/>
  <c r="AW95" i="1" s="1"/>
  <c r="F36" i="2"/>
  <c r="BC95" i="1" s="1"/>
  <c r="BC94" i="1" s="1"/>
  <c r="W32" i="1" s="1"/>
  <c r="F34" i="2"/>
  <c r="BA95" i="1" s="1"/>
  <c r="BA94" i="1" s="1"/>
  <c r="W30" i="1" s="1"/>
  <c r="P132" i="2" l="1"/>
  <c r="P131" i="2" s="1"/>
  <c r="AU95" i="1" s="1"/>
  <c r="AU94" i="1" s="1"/>
  <c r="R132" i="2"/>
  <c r="R131" i="2"/>
  <c r="T132" i="2"/>
  <c r="T131" i="2" s="1"/>
  <c r="BK132" i="2"/>
  <c r="BK567" i="2"/>
  <c r="J567" i="2" s="1"/>
  <c r="J108" i="2" s="1"/>
  <c r="BK542" i="2"/>
  <c r="J542" i="2" s="1"/>
  <c r="J106" i="2" s="1"/>
  <c r="F33" i="2"/>
  <c r="AZ95" i="1" s="1"/>
  <c r="AZ94" i="1" s="1"/>
  <c r="W29" i="1" s="1"/>
  <c r="AW94" i="1"/>
  <c r="AK30" i="1"/>
  <c r="AY94" i="1"/>
  <c r="AX94" i="1"/>
  <c r="J33" i="2"/>
  <c r="AV95" i="1" s="1"/>
  <c r="AT95" i="1" s="1"/>
  <c r="BK131" i="2" l="1"/>
  <c r="J131" i="2" s="1"/>
  <c r="J30" i="2" s="1"/>
  <c r="AG95" i="1" s="1"/>
  <c r="AG94" i="1" s="1"/>
  <c r="AK26" i="1" s="1"/>
  <c r="J132" i="2"/>
  <c r="J97" i="2" s="1"/>
  <c r="AV94" i="1"/>
  <c r="AK29" i="1" s="1"/>
  <c r="AK35" i="1" l="1"/>
  <c r="J39" i="2"/>
  <c r="J96" i="2"/>
  <c r="AN95" i="1"/>
  <c r="AT94" i="1"/>
  <c r="AN94" i="1" l="1"/>
</calcChain>
</file>

<file path=xl/sharedStrings.xml><?xml version="1.0" encoding="utf-8"?>
<sst xmlns="http://schemas.openxmlformats.org/spreadsheetml/2006/main" count="4752" uniqueCount="799">
  <si>
    <t>Export Komplet</t>
  </si>
  <si>
    <t/>
  </si>
  <si>
    <t>2.0</t>
  </si>
  <si>
    <t>ZAMOK</t>
  </si>
  <si>
    <t>False</t>
  </si>
  <si>
    <t>{abc78c77-dd61-47ab-b4af-8cc5d71c12d7}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</si>
  <si>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</si>
  <si>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</si>
  <si>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</si>
  <si>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</si>
  <si>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</si>
  <si>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</si>
  <si>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</si>
  <si>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</si>
  <si>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230213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</si>
  <si>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</si>
  <si>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</si>
  <si>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lávky Krásného přes tramvaj ev.č. BM-600</t>
  </si>
  <si>
    <t>KSO:</t>
  </si>
  <si>
    <t>CC-CZ:</t>
  </si>
  <si>
    <t>Místo:</t>
  </si>
  <si>
    <t xml:space="preserve"> </t>
  </si>
  <si>
    <t>Datum:</t>
  </si>
  <si>
    <t>13. 2. 2023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</si>
  <si>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</si>
  <si>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</si>
  <si>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</si>
  <si>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</si>
  <si>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</si>
  <si>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</si>
  <si>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</si>
  <si>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</si>
  <si>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</si>
  <si>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</si>
  <si>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</si>
  <si>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</si>
  <si>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</si>
  <si>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</si>
  <si>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</si>
  <si>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</si>
  <si>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</si>
  <si>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</si>
  <si>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</si>
  <si>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</si>
  <si>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</si>
  <si>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</si>
  <si>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</si>
  <si>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</si>
  <si>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</si>
  <si>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</si>
  <si>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</si>
  <si>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</si>
  <si>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</si>
  <si>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</si>
  <si>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</si>
  <si>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</si>
  <si>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</si>
  <si>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</si>
  <si>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</si>
  <si>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</si>
  <si>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</si>
  <si>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</si>
  <si>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</si>
  <si>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</si>
  <si>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</si>
  <si>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</si>
  <si>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</si>
  <si>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</si>
  <si>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</si>
  <si>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</si>
  <si>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</si>
  <si>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</si>
  <si>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</si>
  <si>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</si>
  <si>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</si>
  <si>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</si>
  <si>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</si>
  <si>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</si>
  <si>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C206</t>
  </si>
  <si>
    <t>LÁVKA PRO PĚŠÍ</t>
  </si>
  <si>
    <t>STA</t>
  </si>
  <si>
    <t>1</t>
  </si>
  <si>
    <t>{9ddac789-8f0a-41de-8663-2dcdfdd7803e}</t>
  </si>
  <si>
    <t>2</t>
  </si>
  <si>
    <t>KRYCÍ LIST SOUPISU PRACÍ</t>
  </si>
  <si>
    <t>Objekt:</t>
  </si>
  <si>
    <t>C206 - LÁVKA PRO PĚŠÍ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</si>
  <si>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</si>
  <si>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</si>
  <si>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</si>
  <si>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</si>
  <si>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</si>
  <si>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</si>
  <si>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</si>
  <si>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</si>
  <si>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</si>
  <si>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</si>
  <si>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</si>
  <si>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</si>
  <si>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</si>
  <si>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</si>
  <si>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</si>
  <si>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</si>
  <si>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</si>
  <si>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</si>
  <si>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</si>
  <si>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</si>
  <si>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</si>
  <si>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</si>
  <si>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</si>
  <si>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</si>
  <si>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</si>
  <si>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</si>
  <si>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</si>
  <si>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</si>
  <si>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</si>
  <si>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</si>
  <si>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</si>
  <si>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</si>
  <si>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</si>
  <si>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</si>
  <si>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</si>
  <si>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</si>
  <si>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</si>
  <si>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</si>
  <si>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</si>
  <si>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</si>
  <si>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</si>
  <si>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</si>
  <si>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Online PSC</t>
  </si>
  <si>
    <t>https://podminky.urs.cz/item/CS_URS_2023_01/113106121</t>
  </si>
  <si>
    <t>VV</t>
  </si>
  <si>
    <t>"dočasné odstranění povrchu stávajícího chodníku z dlažby tl.60mm podél sanovaných zdí" 1,7*(22,0+3,0)</t>
  </si>
  <si>
    <t>Součet</t>
  </si>
  <si>
    <t>113107041</t>
  </si>
  <si>
    <t>Odstranění podkladu živičných tl do 50 mm při překopech ručně</t>
  </si>
  <si>
    <t>https://podminky.urs.cz/item/CS_URS_2023_01/113107041</t>
  </si>
  <si>
    <t>"dočasné odstranění povrchu stávajícího chodníku z litého asfaltu MA V tl. 30mm podél sanovaných zdí"</t>
  </si>
  <si>
    <t>"plocha chodníku pod schodištěm + parkovací plocha u stojky P3" 2,7*5,0+1,5*1,0</t>
  </si>
  <si>
    <t>3</t>
  </si>
  <si>
    <t>113107042</t>
  </si>
  <si>
    <t>Odstranění podkladu živičných tl přes 50 do 100 mm při překopech ručně</t>
  </si>
  <si>
    <t>6</t>
  </si>
  <si>
    <t>https://podminky.urs.cz/item/CS_URS_2023_01/113107042</t>
  </si>
  <si>
    <t>"dočasné odstranění podkladních vrstev stávajícího asfalt chodníku z ACP 16+ tl. 100mm podél sanovaných zdí"</t>
  </si>
  <si>
    <t>113152111</t>
  </si>
  <si>
    <t>Odstranění podkladů zpevněných ploch z kameniva těženého</t>
  </si>
  <si>
    <t>m3</t>
  </si>
  <si>
    <t>8</t>
  </si>
  <si>
    <t>https://podminky.urs.cz/item/CS_URS_2023_01/113152111</t>
  </si>
  <si>
    <t>"zpětné odstranění ŠD podsypu pod dočasnou konstrukci lehkého prac lešení" (5,0+20,0+5,0)*3,5*0,30</t>
  </si>
  <si>
    <t>5</t>
  </si>
  <si>
    <t>113152112</t>
  </si>
  <si>
    <t>Odstranění podkladů zpevněných ploch z kameniva drceného</t>
  </si>
  <si>
    <t>10</t>
  </si>
  <si>
    <t>https://podminky.urs.cz/item/CS_URS_2023_01/113152112</t>
  </si>
  <si>
    <t>"dočasné odstranění podkladních vrstev stávajících chodníků ze ŠD tl. 150mm a drti 4/8 tl. 40mm podél sanovaných zdí"</t>
  </si>
  <si>
    <t>"podklad dlážd chodníku ze ŠD tl. 150mm" 1,7*(22,0+3,0)*0,15</t>
  </si>
  <si>
    <t>"podklad asfalt chodníku + asfalt parkovací plochy u stojky P3 ze ŠD tl. 150mm" (2,7*5,0+1,5*1,0)*0,15</t>
  </si>
  <si>
    <t>"podklad vrstva dlážd chodníku z drti 4/8 tl. 40mm" 1,7*(22,0+3,0)*0,04</t>
  </si>
  <si>
    <t>113154231</t>
  </si>
  <si>
    <t>Frézování živičného krytu tl do 30 mm pruh š přes 1 do 2 m pl přes 500 do 1000 m2 bez překážek v trase</t>
  </si>
  <si>
    <t>12</t>
  </si>
  <si>
    <t>https://podminky.urs.cz/item/CS_URS_2023_01/113154231</t>
  </si>
  <si>
    <t>"vybouraný litý asfalt tl. 40mm, stávající chodník na lávce" 2,6*42,3</t>
  </si>
  <si>
    <t>"vybouraný litý asfalt tl. 40mm, stávající chodník na rampě" 15,0+2,1*22,2</t>
  </si>
  <si>
    <t>"vybouraný litý asfalt tl. 40mm, stávající napojení lávky na most" 10,0</t>
  </si>
  <si>
    <t>"vybouraný litý asfalt tl. 20mm, stávající ochrana izolace na lávce" 2,6*42,3</t>
  </si>
  <si>
    <t>"vybouraný litý asfalt tl. 20mm, stávající ochrana izolace na rampě" 15,0+2,1*22,2</t>
  </si>
  <si>
    <t>7</t>
  </si>
  <si>
    <t>121112003</t>
  </si>
  <si>
    <t>Sejmutí ornice tl vrstvy do 200 mm ručně</t>
  </si>
  <si>
    <t>515585225</t>
  </si>
  <si>
    <t>https://podminky.urs.cz/item/CS_URS_2023_01/121112003</t>
  </si>
  <si>
    <t>"dočasné sejmutí ornice v š.1,0m podél sanovaných zdí" (5,0+10,5+5,5+13,5+2*2,8)*1,0</t>
  </si>
  <si>
    <t>181311103</t>
  </si>
  <si>
    <t>Rozprostření ornice tl vrstvy do 200 mm v rovině nebo ve svahu do 1:5 ručně</t>
  </si>
  <si>
    <t>-1338240213</t>
  </si>
  <si>
    <t>https://podminky.urs.cz/item/CS_URS_2023_01/181311103</t>
  </si>
  <si>
    <t>9</t>
  </si>
  <si>
    <t>181411131</t>
  </si>
  <si>
    <t>Založení parkového trávníku výsevem pl do 1000 m2 v rovině a ve svahu do 1:5</t>
  </si>
  <si>
    <t>18</t>
  </si>
  <si>
    <t>https://podminky.urs.cz/item/CS_URS_2023_01/181411131</t>
  </si>
  <si>
    <t>"zpětné osetí zatravnění ploch v š.1,0m podél sanovaných zdí" (5,0+10,5+5,5+13,5+2*2,8)*1,0</t>
  </si>
  <si>
    <t>M</t>
  </si>
  <si>
    <t>005724100</t>
  </si>
  <si>
    <t>osivo směs travní parková</t>
  </si>
  <si>
    <t>kg</t>
  </si>
  <si>
    <t>20</t>
  </si>
  <si>
    <t>40,1*0,015 "Přepočtené koeficientem množství</t>
  </si>
  <si>
    <t>Zakládání</t>
  </si>
  <si>
    <t>11</t>
  </si>
  <si>
    <t>291211111</t>
  </si>
  <si>
    <t>Zřízení plochy ze silničních panelů do lože tl 50 mm z kameniva</t>
  </si>
  <si>
    <t>22</t>
  </si>
  <si>
    <t>https://podminky.urs.cz/item/CS_URS_2023_01/291211111</t>
  </si>
  <si>
    <t>"zřízení, nájem a odstranění panelové rovnaniny pro založení prac lešení při provádění sanací" 3,0*2,0*2*12</t>
  </si>
  <si>
    <t>PFZ.0007322.URS</t>
  </si>
  <si>
    <t>panel silniční IZD  300/200/22 20t  300 x 199 x 21,5 cm</t>
  </si>
  <si>
    <t>kus</t>
  </si>
  <si>
    <t>-2140717309</t>
  </si>
  <si>
    <t>"pronájem, panel rovnanina pod prac lešením při provádění sanací (obrátkovost)" 2*12/10</t>
  </si>
  <si>
    <t>Svislé a kompletní konstrukce</t>
  </si>
  <si>
    <t>13</t>
  </si>
  <si>
    <t>317321118</t>
  </si>
  <si>
    <t>Mostní římsy ze ŽB C 30/37</t>
  </si>
  <si>
    <t>26</t>
  </si>
  <si>
    <t>https://podminky.urs.cz/item/CS_URS_2023_01/317321118</t>
  </si>
  <si>
    <t xml:space="preserve">"nové římsy na lávce, rampě a části schodišť zdi" 0,25*2*42,6+0,17*4,75+0,15*(22,1+21,1+2,5) </t>
  </si>
  <si>
    <t>14</t>
  </si>
  <si>
    <t>317353121</t>
  </si>
  <si>
    <t>Bednění mostních říms všech tvarů - zřízení</t>
  </si>
  <si>
    <t>28</t>
  </si>
  <si>
    <t>https://podminky.urs.cz/item/CS_URS_2023_01/317353121</t>
  </si>
  <si>
    <t xml:space="preserve">"nové římsy na lávce, rampě a části schodišť zdi" 4*0,24+1,9*2*42,6+2*0,16+1,4*4,75+6*0,11+1,4*(22,1+21,1+2,5) </t>
  </si>
  <si>
    <t>317353221</t>
  </si>
  <si>
    <t>Bednění mostních říms všech tvarů - odstranění</t>
  </si>
  <si>
    <t>30</t>
  </si>
  <si>
    <t>https://podminky.urs.cz/item/CS_URS_2023_01/317353221</t>
  </si>
  <si>
    <t xml:space="preserve">"nové římsy na lávce, rampě a části schodišť zdi" 4*0,24+1,7*2*42,6+2*0,16+1,4*4,75+6*0,11+1,2*(22,1+21,1+2,5) </t>
  </si>
  <si>
    <t>16</t>
  </si>
  <si>
    <t>317361116</t>
  </si>
  <si>
    <t>Výztuž mostních říms z betonářské oceli 10 505</t>
  </si>
  <si>
    <t>t</t>
  </si>
  <si>
    <t>32</t>
  </si>
  <si>
    <t>https://podminky.urs.cz/item/CS_URS_2023_01/317361116</t>
  </si>
  <si>
    <t>"výztuž nových říms na lávce, rampě a části schodišť zdi, vč kotevních trnů" 0,2*26,3</t>
  </si>
  <si>
    <t>17</t>
  </si>
  <si>
    <t>317661131</t>
  </si>
  <si>
    <t>Výplň spár monolitické římsy tmelem silikonovým šířky spáry do 15 mm</t>
  </si>
  <si>
    <t>m</t>
  </si>
  <si>
    <t>34</t>
  </si>
  <si>
    <t>https://podminky.urs.cz/item/CS_URS_2023_01/317661131</t>
  </si>
  <si>
    <t>"zatěsnění prac a dilat spár nových říms na lávce, rampě a části schodišť zdi" 2*8*1,7+1,4+5*1,2</t>
  </si>
  <si>
    <t>Vodorovné konstrukce</t>
  </si>
  <si>
    <t>421321128</t>
  </si>
  <si>
    <t>Mostní nosné konstrukce deskové ze ŽB C 30/37</t>
  </si>
  <si>
    <t>36</t>
  </si>
  <si>
    <t>https://podminky.urs.cz/item/CS_URS_2023_01/421321128</t>
  </si>
  <si>
    <t>"nová vyrovnávací žb deska lávky a rampy" 0,16*2,6*42,3+0,19*12,0+0,19*2,5*22,1</t>
  </si>
  <si>
    <t>19</t>
  </si>
  <si>
    <t>421351131</t>
  </si>
  <si>
    <t>Bednění boční stěny konstrukcí mostů výšky do 350 mm - zřízení</t>
  </si>
  <si>
    <t>38</t>
  </si>
  <si>
    <t>https://podminky.urs.cz/item/CS_URS_2023_01/421351131</t>
  </si>
  <si>
    <t>"u nové vyrovnávací žb desky lávky a rampy" 0,25*(2*42,3+4,75+22,1+21,1+2,5)</t>
  </si>
  <si>
    <t>421351231</t>
  </si>
  <si>
    <t>Bednění stěny boční konstrukcí mostů výšky do 350 mm - odstranění</t>
  </si>
  <si>
    <t>40</t>
  </si>
  <si>
    <t>https://podminky.urs.cz/item/CS_URS_2023_01/421351231</t>
  </si>
  <si>
    <t>421351311</t>
  </si>
  <si>
    <t>Zřízení a odstranění bednění dilatačního závěru konstrukcí mostů</t>
  </si>
  <si>
    <t>42</t>
  </si>
  <si>
    <t>https://podminky.urs.cz/item/CS_URS_2023_01/421351311</t>
  </si>
  <si>
    <t>"bednění kapes nových povrchových mostních závěrů" 4*2,6*0,6</t>
  </si>
  <si>
    <t>421361236</t>
  </si>
  <si>
    <t>Výztuž ŽB spřahující desky z betonářské oceli 10 505</t>
  </si>
  <si>
    <t>44</t>
  </si>
  <si>
    <t>https://podminky.urs.cz/item/CS_URS_2023_01/421361236</t>
  </si>
  <si>
    <t>"spřahovací lepené trny R16 kotvené vyrovnácí desky na horním povrchu lávky a rampy, á0,6m" 660*0,3*0,001578</t>
  </si>
  <si>
    <t>"lepené trny R20 na horním povrchu nosníků pro kotvení nových říms na lávce, á0,3m" 330*1,0*0,002466</t>
  </si>
  <si>
    <t>23</t>
  </si>
  <si>
    <t>421361256</t>
  </si>
  <si>
    <t>Výztuž dilatačního závěru z betonářské oceli 10 505</t>
  </si>
  <si>
    <t>46</t>
  </si>
  <si>
    <t>https://podminky.urs.cz/item/CS_URS_2023_01/421361256</t>
  </si>
  <si>
    <t>"kotevní výztuž kapes povrchových mostních závěrů" 2*0,25</t>
  </si>
  <si>
    <t>24</t>
  </si>
  <si>
    <t>421361412</t>
  </si>
  <si>
    <t>Výztuž mostních desek ze svařovaných sítí nad 4 kg/m2</t>
  </si>
  <si>
    <t>48</t>
  </si>
  <si>
    <t>https://podminky.urs.cz/item/CS_URS_2023_01/421361412</t>
  </si>
  <si>
    <t>"výztuž nové vyrovnávací desky z kari-sítí 6/6-100/100, včetně konstr uchyc trnů" 25*0,027 +0,01</t>
  </si>
  <si>
    <t>25</t>
  </si>
  <si>
    <t>421955114</t>
  </si>
  <si>
    <t>Pracovní podlaha z fošen na mostní skruži - zřízení</t>
  </si>
  <si>
    <t>50</t>
  </si>
  <si>
    <t>https://podminky.urs.cz/item/CS_URS_2023_01/421955114</t>
  </si>
  <si>
    <t>"zřízení dřevěné podlahy na vodorovných nosných částech zavěšeného římsového bednění" 2*42,3*1,3</t>
  </si>
  <si>
    <t>421955214</t>
  </si>
  <si>
    <t>Pracovní podlaha z fošen na mostní skruži - odstranění</t>
  </si>
  <si>
    <t>52</t>
  </si>
  <si>
    <t>https://podminky.urs.cz/item/CS_URS_2023_01/421955214</t>
  </si>
  <si>
    <t>"zpětné odstranění dřevěné podlahy na vodorovných nosných částech zavěšeného římsového bednění" 2*42,3*1,3</t>
  </si>
  <si>
    <t>27</t>
  </si>
  <si>
    <t>429321128</t>
  </si>
  <si>
    <t>Mostní dilatační závěr ze ŽB C 30/37</t>
  </si>
  <si>
    <t>54</t>
  </si>
  <si>
    <t>https://podminky.urs.cz/item/CS_URS_2023_01/429321128</t>
  </si>
  <si>
    <t>"dobetonávka kapes nových mostních závěrů" 2*0,3*0,3*2,6</t>
  </si>
  <si>
    <t>465210141</t>
  </si>
  <si>
    <t>Schody z lomového žulového kamene LK 20 upraveného do betonového lože C 25/30 s vyplněním spár MC</t>
  </si>
  <si>
    <t>56</t>
  </si>
  <si>
    <t>https://podminky.urs.cz/item/CS_URS_2023_01/465210141</t>
  </si>
  <si>
    <t>"nový prefa teraco schodišt stupeň 2,6x0,35x0,15m" 2,6*0,35</t>
  </si>
  <si>
    <t>29</t>
  </si>
  <si>
    <t>593737520</t>
  </si>
  <si>
    <t>schodišťový stupeň (pravoúhlá podstupnice) obkladový teracový</t>
  </si>
  <si>
    <t>ks</t>
  </si>
  <si>
    <t>58</t>
  </si>
  <si>
    <t>"nový prefa teraco schodišt stupeň 2,6x0,35x0,15m" 1</t>
  </si>
  <si>
    <t>Komunikace pozemní</t>
  </si>
  <si>
    <t>564851111</t>
  </si>
  <si>
    <t>Podklad ze štěrkodrtě ŠD plochy přes 100 m2 tl 150 mm</t>
  </si>
  <si>
    <t>60</t>
  </si>
  <si>
    <t>https://podminky.urs.cz/item/CS_URS_2023_01/564851111</t>
  </si>
  <si>
    <t xml:space="preserve">"zpětné provedení podkladu stávajících chodníků ze ŠD tl.150mm podél sanovaných zdí"  </t>
  </si>
  <si>
    <t>"podklad dlážd chodníku ze ŠD tl. 150mm" 1,7*(22,0+3,0)</t>
  </si>
  <si>
    <t>"podklad asfalt chodníku + asfalt parkovací plochy u stojky P3 ze ŠD tl. 150mm" (2,7*5,0+1,5*1,0)</t>
  </si>
  <si>
    <t>31</t>
  </si>
  <si>
    <t>564871116</t>
  </si>
  <si>
    <t>Podklad ze štěrkodrtě ŠD plochy přes 100 m2 tl. 300 mm</t>
  </si>
  <si>
    <t>62</t>
  </si>
  <si>
    <t>https://podminky.urs.cz/item/CS_URS_2023_01/564871116</t>
  </si>
  <si>
    <t>"ŠD podsyp pod dočasnou konstrukci lehkého prac lešení" (5,0+20,0+5,0)*3,5</t>
  </si>
  <si>
    <t>58344155</t>
  </si>
  <si>
    <t>štěrkodrť frakce 0/22</t>
  </si>
  <si>
    <t>904264769</t>
  </si>
  <si>
    <t>"ŠD podsyp pod dočasnou konstrukci lehkého prac lešení" (5,0+20,0+5,0)*3,5*0,3*1,8</t>
  </si>
  <si>
    <t>33</t>
  </si>
  <si>
    <t>565175111</t>
  </si>
  <si>
    <t>Asfaltový beton vrstva podkladní ACP 16 (obalované kamenivo OKS) tl 100 mm š do 3 m</t>
  </si>
  <si>
    <t>66</t>
  </si>
  <si>
    <t>https://podminky.urs.cz/item/CS_URS_2023_01/565175111</t>
  </si>
  <si>
    <t>"zpětné provedení podkladních vrstev stávajícího asfalt chodníku z ACP 16+ tl. 100mm podél sanovaných zdí"</t>
  </si>
  <si>
    <t>578133131</t>
  </si>
  <si>
    <t>Litý asfalt MA 11 (LAS) tl 30 mm š do 3 m z modifikovaného asfaltu</t>
  </si>
  <si>
    <t>68</t>
  </si>
  <si>
    <t>https://podminky.urs.cz/item/CS_URS_2023_01/578133131</t>
  </si>
  <si>
    <t>"zpětné provedení povrchu stávajícího chodníku z litého asfaltu MA V tl. 30mm podél sanovaných zdí"</t>
  </si>
  <si>
    <t>35</t>
  </si>
  <si>
    <t>578133132</t>
  </si>
  <si>
    <t>Litý asfalt MA 11 (LAS) tl 35 mm š do 3 m z modifikovaného asfaltu</t>
  </si>
  <si>
    <t>70</t>
  </si>
  <si>
    <t>https://podminky.urs.cz/item/CS_URS_2023_01/578133132</t>
  </si>
  <si>
    <t>"ochrana izolace nového chodníku na lávce a rampě" 2,0*42,6+10,0+2,0*21,1</t>
  </si>
  <si>
    <t>578143133</t>
  </si>
  <si>
    <t>Litý asfalt MA 11 (LAS) tl 40 mm š do 3 m z modifikovaného asfaltu</t>
  </si>
  <si>
    <t>72</t>
  </si>
  <si>
    <t>https://podminky.urs.cz/item/CS_URS_2023_01/578143133</t>
  </si>
  <si>
    <t>"obrusná vrstva nového chodníku na lávce, rampě a v napojení na most" 2,0*42,6+10,0+2,0*21,1+15,0</t>
  </si>
  <si>
    <t>37</t>
  </si>
  <si>
    <t>596211110</t>
  </si>
  <si>
    <t>Kladení zámkové dlažby komunikací pro pěší ručně tl 60 mm skupiny A pl do 50 m2</t>
  </si>
  <si>
    <t>74</t>
  </si>
  <si>
    <t>https://podminky.urs.cz/item/CS_URS_2023_01/596211110</t>
  </si>
  <si>
    <t>"zpětné provedení souvrství stávajícího chodníku z dlažby tl. 60mm do drti 4/8 tl. 40mm podél sanovaných zdí"  1,7*(22,0+3,0)</t>
  </si>
  <si>
    <t>599141111</t>
  </si>
  <si>
    <t>Vyplnění spár mezi silničními dílci živičnou zálivkou</t>
  </si>
  <si>
    <t>76</t>
  </si>
  <si>
    <t>https://podminky.urs.cz/item/CS_URS_2023_01/599141111</t>
  </si>
  <si>
    <t>"těsnící zálivka z modif. asfaltu š.20mm, mezi římsou a chodníkem" 2*42,6+4,8+22,1+21,1+2,6</t>
  </si>
  <si>
    <t>"těsnící zálivka prokopírovaných stávajících dilatací chodníku na lávce a mezi dílci na rampě" 4*2,0</t>
  </si>
  <si>
    <t>Úpravy povrchů, podlahy a osazování výplní</t>
  </si>
  <si>
    <t>39</t>
  </si>
  <si>
    <t>628611151</t>
  </si>
  <si>
    <t>Nátěr betonu mostu akrylátový 1x pružný ochranný + 1x vrchní S5 (OS-DII)</t>
  </si>
  <si>
    <t>78</t>
  </si>
  <si>
    <t>https://podminky.urs.cz/item/CS_URS_2023_01/628611151</t>
  </si>
  <si>
    <t>"sjednocující ochranný nátěr sanovaných pohledových ploch nk, podpěr, ramp. a schodišt. zdí"</t>
  </si>
  <si>
    <t xml:space="preserve">4,3*42,3+2,8*(5,5+4,5)+37,0+17,0+13,5+19,0+8,5+4,0+23,5 </t>
  </si>
  <si>
    <t>629992115</t>
  </si>
  <si>
    <t>Zatmelení spar mezi mostními prefabrikáty š do 50 mm PUR tmelem včetně výplně PUR pěnou</t>
  </si>
  <si>
    <t>80</t>
  </si>
  <si>
    <t>https://podminky.urs.cz/item/CS_URS_2023_01/629992115</t>
  </si>
  <si>
    <t>"přetěsnění očištěných stávajících spár mezi prefa nosníky lávky" 3*4,5</t>
  </si>
  <si>
    <t>41</t>
  </si>
  <si>
    <t>632664111</t>
  </si>
  <si>
    <t>Nátěr betonové podlahy mostu epoxidový 2x penetrační</t>
  </si>
  <si>
    <t>82</t>
  </si>
  <si>
    <t>https://podminky.urs.cz/item/CS_URS_2023_01/632664111</t>
  </si>
  <si>
    <t>"pečetící vrstva (2x epoxid pryskyřic nátěr) pod izolaci nového chodníku na lávce, rampě a v napojení na most" 2,8*42,3+12,0+2,3*21,1+15,0</t>
  </si>
  <si>
    <t>Ostatní konstrukce a práce, bourání</t>
  </si>
  <si>
    <t>911121111</t>
  </si>
  <si>
    <t>Montáž zábradlí ocelového přichyceného vruty do betonového podkladu</t>
  </si>
  <si>
    <t>84</t>
  </si>
  <si>
    <t>https://podminky.urs.cz/item/CS_URS_2023_01/911121111</t>
  </si>
  <si>
    <t>"nové ocel zábradlí na lávce a rampě" 2*42,6+4,8+22,1+21,1+6,8+2*3,0</t>
  </si>
  <si>
    <t>43</t>
  </si>
  <si>
    <t>553423</t>
  </si>
  <si>
    <t>Mostní ocelové zábradlí se svislou výplní, pozink+barva</t>
  </si>
  <si>
    <t>86</t>
  </si>
  <si>
    <t>914112111</t>
  </si>
  <si>
    <t>Tabulka s označením evidenčního čísla mostu</t>
  </si>
  <si>
    <t>88</t>
  </si>
  <si>
    <t>https://podminky.urs.cz/item/CS_URS_2023_01/914112111</t>
  </si>
  <si>
    <t>"osazení nových evidenčních tabulek lávky" 2</t>
  </si>
  <si>
    <t>45</t>
  </si>
  <si>
    <t>919123111</t>
  </si>
  <si>
    <t>Těsnění spár provizorním těsnicím profilem</t>
  </si>
  <si>
    <t>90</t>
  </si>
  <si>
    <t>https://podminky.urs.cz/item/CS_URS_2023_01/919123111</t>
  </si>
  <si>
    <t>"nové zatěsnění stávajících dilat. spár ramp. zdi pružnou vložkou a pružnoplast tmelem" 2*2,0</t>
  </si>
  <si>
    <t>919726122</t>
  </si>
  <si>
    <t>Geotextilie pro ochranu, separaci a filtraci netkaná měrná hm přes 200 do 300 g/m2</t>
  </si>
  <si>
    <t>92</t>
  </si>
  <si>
    <t>https://podminky.urs.cz/item/CS_URS_2023_01/919726122</t>
  </si>
  <si>
    <t>"ochrana izolač nátěrů sanovaných zdí a podpěr 20cm pod terén, 2 vrstvy, 2x 300g/m2" 2*(2*2,8+73,0)*0,2</t>
  </si>
  <si>
    <t>47</t>
  </si>
  <si>
    <t>925942122</t>
  </si>
  <si>
    <t>Montáž snímatelných ochranných protidotykových zábran z kovové tkaniny s rámem a výplní</t>
  </si>
  <si>
    <t>94</t>
  </si>
  <si>
    <t>https://podminky.urs.cz/item/CS_URS_2023_01/925942122</t>
  </si>
  <si>
    <t>"nové ocel. protidotykové zábrany dl. 12,0m, v.2m" 2*12,0*2,0</t>
  </si>
  <si>
    <t>313110280</t>
  </si>
  <si>
    <t>tkanina kovová se čtvercovými oky</t>
  </si>
  <si>
    <t>96</t>
  </si>
  <si>
    <t>"nové ocel. protidotykové zábrany, horní část v.1m drát pletivo 11x11mm, včetně povrch ochrany pozink bez nátěru" 2*12,0*1,0</t>
  </si>
  <si>
    <t>49</t>
  </si>
  <si>
    <t>138142010</t>
  </si>
  <si>
    <t>plech hladký pozinkovaný, jakost DX51 + Z275, 1,50x1000x2000 mm</t>
  </si>
  <si>
    <t>98</t>
  </si>
  <si>
    <t>"nové ocel. protidotykové zábrany, dolní část v.1m plný plech tl.1,5mm, včetně povrch ochrany pozink bez nátěru" 2*12,0*1,0*0,0015*7,850</t>
  </si>
  <si>
    <t>931941112</t>
  </si>
  <si>
    <t>Osazení dilatačního mostního závěru lamelového - posun do 100 mm</t>
  </si>
  <si>
    <t>100</t>
  </si>
  <si>
    <t>https://podminky.urs.cz/item/CS_URS_2023_01/931941112</t>
  </si>
  <si>
    <t>"2 ks nových povrchových mostních závěrů, s dilat. posunem +-40mm" 2*3,4</t>
  </si>
  <si>
    <t>51</t>
  </si>
  <si>
    <t>437839501</t>
  </si>
  <si>
    <t>mostní závěry povrchové, posun do +-40mm</t>
  </si>
  <si>
    <t>102</t>
  </si>
  <si>
    <t>"2 ks nových povrchových mostních závěrů" 2*3,4</t>
  </si>
  <si>
    <t>931942111</t>
  </si>
  <si>
    <t>Odstranění dilatačního zařízení š 60 mm</t>
  </si>
  <si>
    <t>104</t>
  </si>
  <si>
    <t>https://podminky.urs.cz/item/CS_URS_2023_01/931942111</t>
  </si>
  <si>
    <t>"odstranění stávajících MZ" 2*3,1</t>
  </si>
  <si>
    <t>53</t>
  </si>
  <si>
    <t>935932421</t>
  </si>
  <si>
    <t>Odvodňovací plastový žlab pro zatížení D400 vnitřní š 200 mm s roštem mřížkovým z Pz oceli</t>
  </si>
  <si>
    <t>106</t>
  </si>
  <si>
    <t>https://podminky.urs.cz/item/CS_URS_2023_01/935932421</t>
  </si>
  <si>
    <t>"nová pásová vpusť na začátku rampy, mezi novými římsami, komplet, vč. osazení" 2,0</t>
  </si>
  <si>
    <t>936942121</t>
  </si>
  <si>
    <t>Osazení mostní vpusti 300/300 mm</t>
  </si>
  <si>
    <t>108</t>
  </si>
  <si>
    <t>https://podminky.urs.cz/item/CS_URS_2023_01/936942121</t>
  </si>
  <si>
    <t>"osazení nových mostních odvodňovačů pro lávky 300/300-DN100" 8</t>
  </si>
  <si>
    <t>55</t>
  </si>
  <si>
    <t>552417120</t>
  </si>
  <si>
    <t>odvodňovač mostní rigolový morava ® varianta B, vývod na F 100, mříž 300 x 300 mm</t>
  </si>
  <si>
    <t>110</t>
  </si>
  <si>
    <t>"nové mostní odvodňovače pro lávky 300/300-DN100" 8</t>
  </si>
  <si>
    <t>936943926</t>
  </si>
  <si>
    <t>Montáž věšákového závěsu odvodnění mostu 2-bodového DN 150</t>
  </si>
  <si>
    <t>112</t>
  </si>
  <si>
    <t>https://podminky.urs.cz/item/CS_URS_2023_01/936943926</t>
  </si>
  <si>
    <t>"nové nerez závěsy pro mostní odvodňovače" 2*25</t>
  </si>
  <si>
    <t>57</t>
  </si>
  <si>
    <t>552418630</t>
  </si>
  <si>
    <t>závěs dvoubodový pro trubku nerez A4 DN 150</t>
  </si>
  <si>
    <t>114</t>
  </si>
  <si>
    <t>936943933</t>
  </si>
  <si>
    <t>Montáž objímky odvodnění pro svislý svod s lištou DN 150</t>
  </si>
  <si>
    <t>116</t>
  </si>
  <si>
    <t>https://podminky.urs.cz/item/CS_URS_2023_01/936943933</t>
  </si>
  <si>
    <t>"objímky pro uchycení svislého svodu" 5</t>
  </si>
  <si>
    <t>59</t>
  </si>
  <si>
    <t>PAM.221270</t>
  </si>
  <si>
    <t>objímka připevňovací zámková CV SMU S (PAM-GLOBAL), DN 150</t>
  </si>
  <si>
    <t>-1117458471</t>
  </si>
  <si>
    <t>936992121</t>
  </si>
  <si>
    <t>Montáž odvodnění mostu z plastového potrubí HDPE DN 150</t>
  </si>
  <si>
    <t>120</t>
  </si>
  <si>
    <t>https://podminky.urs.cz/item/CS_URS_2023_01/936992121</t>
  </si>
  <si>
    <t>"osazení nového zavěšeného podélného a svislého svodu DN150mm z plastu" 42,0+5,0</t>
  </si>
  <si>
    <t>61</t>
  </si>
  <si>
    <t>2861373899</t>
  </si>
  <si>
    <t>potrubí odolné UV záření DN 150 - provedení dle PD</t>
  </si>
  <si>
    <t>1872331713</t>
  </si>
  <si>
    <t>943211111</t>
  </si>
  <si>
    <t>Montáž lešení prostorového rámového lehkého s podlahami zatížení do 200 kg/m2 v do 10 m</t>
  </si>
  <si>
    <t>124</t>
  </si>
  <si>
    <t>https://podminky.urs.cz/item/CS_URS_2023_01/943211111</t>
  </si>
  <si>
    <t xml:space="preserve">"zřízení dočasné konstrukce lehkého prac. lešení s únosností min.200kg/m2, při provádění sanací podhledu nk" (5,5*3,5+30,0*3,5+5,0*2,0)*3,5 </t>
  </si>
  <si>
    <t>63</t>
  </si>
  <si>
    <t>943211211</t>
  </si>
  <si>
    <t>Příplatek k lešení prostorovému rámovému lehkému s podlahami v do 10 m za první a ZKD den použití</t>
  </si>
  <si>
    <t>126</t>
  </si>
  <si>
    <t>https://podminky.urs.cz/item/CS_URS_2023_01/943211211</t>
  </si>
  <si>
    <t>"nájem na 3 týdny dočasné konstrukce lehkého prac. lešení, při provádění sanací podhledu nk" (5,5*3,5+30,0*3,5+5,0*2,0)*3,5 *3*7</t>
  </si>
  <si>
    <t>64</t>
  </si>
  <si>
    <t>943211811</t>
  </si>
  <si>
    <t>Demontáž lešení prostorového rámového lehkého s podlahami zatížení do 200 kg/m2 v do 10 m</t>
  </si>
  <si>
    <t>128</t>
  </si>
  <si>
    <t>https://podminky.urs.cz/item/CS_URS_2023_01/943211811</t>
  </si>
  <si>
    <t xml:space="preserve">"odstranění dočasné konstrukce lehkého prac. lešení po provedení sanací podhledu nk" (5,5*3,5+30,0*3,5+5,0*2,0)*3,5 </t>
  </si>
  <si>
    <t>65</t>
  </si>
  <si>
    <t>944611111</t>
  </si>
  <si>
    <t>Montáž ochranné plachty z textilie z umělých vláken</t>
  </si>
  <si>
    <t>130</t>
  </si>
  <si>
    <t>https://podminky.urs.cz/item/CS_URS_2023_01/944611111</t>
  </si>
  <si>
    <t xml:space="preserve">"zřízení ochranné protiprachové zábrany z geotextilie 100g/m2 proti zvýšené prašnosti v.3,0m na zavěšeném bednění a podél podcház komunikace" </t>
  </si>
  <si>
    <t>2*3,0*42,3+5,0*6,0</t>
  </si>
  <si>
    <t>944611211</t>
  </si>
  <si>
    <t>Příplatek k ochranné plachtě za první a ZKD den použití</t>
  </si>
  <si>
    <t>132</t>
  </si>
  <si>
    <t>https://podminky.urs.cz/item/CS_URS_2023_01/944611211</t>
  </si>
  <si>
    <t>"nájem na 14 týdnů ochranné protiprachové zábrany z geotextilie 100g/m2 proti zvýšené prašnosti v.3,0m na zavěšeném bednění a podél podcház komunik"</t>
  </si>
  <si>
    <t>(2*3,0*42,3+5,0*6,0)*14*7</t>
  </si>
  <si>
    <t>67</t>
  </si>
  <si>
    <t>944611811</t>
  </si>
  <si>
    <t>Demontáž ochranné plachty z textilie z umělých vláken</t>
  </si>
  <si>
    <t>134</t>
  </si>
  <si>
    <t>https://podminky.urs.cz/item/CS_URS_2023_01/944611811</t>
  </si>
  <si>
    <t>"zpětné odstranění ochranné protiprachové zábrany z geotextilie 100g/m2 proti zvýšené prašnosti v.3,0m na zavěšeném bednění " 2*3,0*42,3</t>
  </si>
  <si>
    <t>946231111</t>
  </si>
  <si>
    <t>Montáž zavěšeného lešení pod bednění mostních říms s vyložením do 0,9 m</t>
  </si>
  <si>
    <t>136</t>
  </si>
  <si>
    <t>https://podminky.urs.cz/item/CS_URS_2023_01/946231111</t>
  </si>
  <si>
    <t>"zřízení dočasné konstrukce zavěšeného římsového bednění na podhledu nk s únosností min. 300kg/m3" 43,0+48,0</t>
  </si>
  <si>
    <t>69</t>
  </si>
  <si>
    <t>946231121</t>
  </si>
  <si>
    <t>Demontáž zavěšeného lešení podpěrného pod bednění mostní římsy</t>
  </si>
  <si>
    <t>140</t>
  </si>
  <si>
    <t>https://podminky.urs.cz/item/CS_URS_2023_01/946231121</t>
  </si>
  <si>
    <t>"odstranění dočasné konstrukce zavěšeného římsového bednění na podhledu nk s únosností min. 300kg/m3" 43,0+48,0</t>
  </si>
  <si>
    <t>963051111</t>
  </si>
  <si>
    <t>Bourání mostní nosné konstrukce z ŽB</t>
  </si>
  <si>
    <t>142</t>
  </si>
  <si>
    <t>https://podminky.urs.cz/item/CS_URS_2023_01/963051111</t>
  </si>
  <si>
    <t>"vybourání stávajících říms na rampě" 0,1*(5,0+22,0+21,0+2,5)</t>
  </si>
  <si>
    <t>"vybourání kapes pro MZ" 2* 0,3*0,3*3,0</t>
  </si>
  <si>
    <t>71</t>
  </si>
  <si>
    <t>963071112</t>
  </si>
  <si>
    <t>Demontáž ocelových prvků mostů šroubovaných nebo svařovaných přes 100 kg</t>
  </si>
  <si>
    <t>144</t>
  </si>
  <si>
    <t>https://podminky.urs.cz/item/CS_URS_2023_01/963071112</t>
  </si>
  <si>
    <t>"odstranění stávajícího ocel. žlabu" 43,0*25</t>
  </si>
  <si>
    <t>"odstranění stávajícího svislých ocel. svodů" 2*(6,0+8,0)*10</t>
  </si>
  <si>
    <t>"odstranění stávající pásové vpsuti na začátku rampy" 3,0*25</t>
  </si>
  <si>
    <t>966075141</t>
  </si>
  <si>
    <t>Odstranění kovového zábradlí vcelku</t>
  </si>
  <si>
    <t>146</t>
  </si>
  <si>
    <t>https://podminky.urs.cz/item/CS_URS_2023_01/966075141</t>
  </si>
  <si>
    <t>"odstranění stávajícího ocel. zábradlí" 2*42,6+4,8+22,1+21,1+6,8+2*3</t>
  </si>
  <si>
    <t>73</t>
  </si>
  <si>
    <t>966075311</t>
  </si>
  <si>
    <t>Demontáž ochranných štítů z plechu pod nosnou mostní konstrukcí</t>
  </si>
  <si>
    <t>148</t>
  </si>
  <si>
    <t>https://podminky.urs.cz/item/CS_URS_2023_01/966075311</t>
  </si>
  <si>
    <t>"odstranění stávajících vodorovných protidotyk zábran (2x sklolaminát štíty, vč. ocel konzol)" 2*8,0*2,0</t>
  </si>
  <si>
    <t>967043111</t>
  </si>
  <si>
    <t>Odsekání vrstvy vyrovnávacího betonu na nosné konstrukci mostů tl 150 mm</t>
  </si>
  <si>
    <t>150</t>
  </si>
  <si>
    <t>https://podminky.urs.cz/item/CS_URS_2023_01/967043111</t>
  </si>
  <si>
    <t>"mechanické odstranění podkladu z betonu tl. do 100mm, stávající vyrovnávací vrstva na lávce a rampě" 2,6*42,3+15,0+2,1*22,2</t>
  </si>
  <si>
    <t>75</t>
  </si>
  <si>
    <t>977141114</t>
  </si>
  <si>
    <t>Vrty pro kotvy do betonu průměru 14 mm hloubky 110 mm s vyplněním epoxidovým tmelem</t>
  </si>
  <si>
    <t>152</t>
  </si>
  <si>
    <t>https://podminky.urs.cz/item/CS_URS_2023_01/977141114</t>
  </si>
  <si>
    <t>"vrty pro konstrukční lepené trny (5 ks/m2) na sanovaných ramp. a schodišt. zdech pro uchycení kotvených kari-sítí torkretu"</t>
  </si>
  <si>
    <t>(37,0+17,0+13,5+19,0+8,5+4,0+23,5)*5</t>
  </si>
  <si>
    <t>977141125</t>
  </si>
  <si>
    <t>Vrty pro kotvy do betonu průměru 25 mm hloubky 170 mm s vyplněním epoxidovým tmelem</t>
  </si>
  <si>
    <t>154</t>
  </si>
  <si>
    <t>https://podminky.urs.cz/item/CS_URS_2023_01/977141125</t>
  </si>
  <si>
    <t>"vrty pro spřahovací lepené trny kotvené vyrovnácí desky na horním povrchu lávky a rampy, á0,6m" 660</t>
  </si>
  <si>
    <t>"vrty pro lepené trny na horním povrchu nosníků pro kotvení nových říms na lávce, á0,3m" 330</t>
  </si>
  <si>
    <t>77</t>
  </si>
  <si>
    <t>977151121</t>
  </si>
  <si>
    <t>Jádrové vrty diamantovými korunkami do stavebních materiálů D přes 110 do 120 mm</t>
  </si>
  <si>
    <t>156</t>
  </si>
  <si>
    <t>https://podminky.urs.cz/item/CS_URS_2023_01/977151121</t>
  </si>
  <si>
    <t>"vývrty otvorů pro svody nových odvodňovačů ve stávající konzole nosníků" 8*0,21</t>
  </si>
  <si>
    <t>985121222</t>
  </si>
  <si>
    <t>Tryskání degradovaného betonu líce kleneb vodou pod tlakem přes 300 do 1250 barů</t>
  </si>
  <si>
    <t>158</t>
  </si>
  <si>
    <t>https://podminky.urs.cz/item/CS_URS_2023_01/985121222</t>
  </si>
  <si>
    <t>"otryskání sanovaných pohledových ploch betonu nk, podpěr, ramp a schodiš´t zdí vodním paprskem o tlaku do 1000 barů"</t>
  </si>
  <si>
    <t>"plochy odečteny v AutoCADu"</t>
  </si>
  <si>
    <t>79</t>
  </si>
  <si>
    <t>985131111</t>
  </si>
  <si>
    <t>Očištění ploch stěn, rubu kleneb a podlah tlakovou vodou</t>
  </si>
  <si>
    <t>160</t>
  </si>
  <si>
    <t>https://podminky.urs.cz/item/CS_URS_2023_01/985131111</t>
  </si>
  <si>
    <t>"omytí odbouraného horního povrchu lávky a rampy vodou" 2,6*42,3+15,0+2,5*21,1</t>
  </si>
  <si>
    <t>985132311</t>
  </si>
  <si>
    <t>Ruční dočištění ploch líce kleneb a podhledů ocelových kartáči</t>
  </si>
  <si>
    <t>162</t>
  </si>
  <si>
    <t>https://podminky.urs.cz/item/CS_URS_2023_01/985132311</t>
  </si>
  <si>
    <t>"očištění zkorodované výztuže sanovaných pohledových ploch betonu nk (20%) a podpěr ostrohranným abrazivem, příp ocel kartáči"</t>
  </si>
  <si>
    <t>0,3*(0,2*4,3*42,3+2,8*(5,5+4,5))</t>
  </si>
  <si>
    <t>81</t>
  </si>
  <si>
    <t>985141111</t>
  </si>
  <si>
    <t>Vyčištění trhlin a dutin ve zdivu š do 30 mm hl do 150 mm</t>
  </si>
  <si>
    <t>164</t>
  </si>
  <si>
    <t>https://podminky.urs.cz/item/CS_URS_2023_01/985141111</t>
  </si>
  <si>
    <t>"vyčištění stávajících dilat. spár ramp. zdi" 2*2,0</t>
  </si>
  <si>
    <t>985311111</t>
  </si>
  <si>
    <t>Reprofilace stěn cementovou sanační maltou tl do 10 mm</t>
  </si>
  <si>
    <t>166</t>
  </si>
  <si>
    <t>https://podminky.urs.cz/item/CS_URS_2023_01/985311111</t>
  </si>
  <si>
    <t>"reprofilace sanovaných ploch mezilehlých podpěr (100%) a nosníků nk (20%) PCC maltou tl.10mm"  2,8*(5,5+4,5)+ 0,2*4,3*42,3</t>
  </si>
  <si>
    <t>83</t>
  </si>
  <si>
    <t>985321111</t>
  </si>
  <si>
    <t>Ochranný nátěr výztuže na cementové bázi stěn, líce kleneb a podhledů 1 vrstva tl 1 mm</t>
  </si>
  <si>
    <t>168</t>
  </si>
  <si>
    <t>https://podminky.urs.cz/item/CS_URS_2023_01/985321111</t>
  </si>
  <si>
    <t>"ošetření zkorodované výztuže sanovaných pohledových ploch betonu nk (20%), podpěr antikorozním nátěrem"</t>
  </si>
  <si>
    <t>985323111</t>
  </si>
  <si>
    <t>Spojovací můstek reprofilovaného betonu na cementové bázi tl 1 mm</t>
  </si>
  <si>
    <t>170</t>
  </si>
  <si>
    <t>https://podminky.urs.cz/item/CS_URS_2023_01/985323111</t>
  </si>
  <si>
    <t>"aplikace spojovacího můstku na sanované pohled plochy betonu nk, podpěr, ramp a schodišt zdí"</t>
  </si>
  <si>
    <t xml:space="preserve">0,2*4,3*42,3+2,8*(5,5+4,5)+37,0+17,0+13,5+19,0+8,5+4,0+23,5 </t>
  </si>
  <si>
    <t>85</t>
  </si>
  <si>
    <t>985511313</t>
  </si>
  <si>
    <t>Stříkaný beton rubu kleneb a podlah ze suché směsi pevnosti min. 25 MPa tl 50 mm</t>
  </si>
  <si>
    <t>172</t>
  </si>
  <si>
    <t>https://podminky.urs.cz/item/CS_URS_2023_01/985511313</t>
  </si>
  <si>
    <t>"reprofilace sanovaných ploch ramp. a schodišt zdí hlazeným torkretem C25/30-XF2 tl.60mm"  37,0+17,0+13,5+19,0+8,5+4,0+23,5</t>
  </si>
  <si>
    <t>985511319</t>
  </si>
  <si>
    <t>Příplatek ke stříkanému betonu rubu kleneb a podlah ze suché směsi pevnosti min. 25 MPa ZKD 10 mm</t>
  </si>
  <si>
    <t>174</t>
  </si>
  <si>
    <t>https://podminky.urs.cz/item/CS_URS_2023_01/985511319</t>
  </si>
  <si>
    <t>87</t>
  </si>
  <si>
    <t>985562311</t>
  </si>
  <si>
    <t>Výztuž stříkaného betonu stěn ze svařovaných sítí jednovrstvých D drátu 4 mm velikost ok přes 100 mm</t>
  </si>
  <si>
    <t>176</t>
  </si>
  <si>
    <t>https://podminky.urs.cz/item/CS_URS_2023_01/985562311</t>
  </si>
  <si>
    <t>"kotvená kari-sít 4/4-100/100 reprofilovaných sanovaných ploch ramp. a schodišt zdí torkretem tl.60mm, včetně konstr uchyc trnů" 30*0,012 +0,01</t>
  </si>
  <si>
    <t>997</t>
  </si>
  <si>
    <t>Přesun sutě</t>
  </si>
  <si>
    <t>997013814</t>
  </si>
  <si>
    <t>Poplatek za uložení na skládce (skládkovné) stavebního odpadu izolací kód odpadu 17 06 04</t>
  </si>
  <si>
    <t>178</t>
  </si>
  <si>
    <t>https://podminky.urs.cz/item/CS_URS_2023_01/997013814</t>
  </si>
  <si>
    <t>"odstranění stávající izolace (asfalt lepenky) na lávce a rampě"  (2,6*42,3+10,0+2,2*21,1)*0,01*2,2</t>
  </si>
  <si>
    <t>89</t>
  </si>
  <si>
    <t>997211521</t>
  </si>
  <si>
    <t>Vodorovná doprava vybouraných hmot po suchu na vzdálenost do 1 km</t>
  </si>
  <si>
    <t>180</t>
  </si>
  <si>
    <t>https://podminky.urs.cz/item/CS_URS_2023_01/997211521</t>
  </si>
  <si>
    <t>"Odvoz veškeré sutě uvedené v oddíle "997 přesun sutě", do 1km"</t>
  </si>
  <si>
    <t>"stávající vyrovnávací vrstva z prost. betonu na lávce a rampě" 41,184</t>
  </si>
  <si>
    <t>"stávající římsy a kapsy MZ ze železového betonu" 14,534</t>
  </si>
  <si>
    <t>"stávající litý asfalt chodníku na lávce a rampě" 11,766</t>
  </si>
  <si>
    <t>"stávající izolace" 3,661</t>
  </si>
  <si>
    <t>"stávající litý asfalt chodníku podél sanovaných zdí" 0,495</t>
  </si>
  <si>
    <t>"stávající podklad z ACP 16+ chodníku podél sanovaných zdí" 1,65</t>
  </si>
  <si>
    <t>997211529</t>
  </si>
  <si>
    <t>Příplatek ZKD 1 km u vodorovné dopravy vybouraných hmot</t>
  </si>
  <si>
    <t>182</t>
  </si>
  <si>
    <t>https://podminky.urs.cz/item/CS_URS_2023_01/997211529</t>
  </si>
  <si>
    <t>"odvoz veškeré sutě uvedené v oddíle "997 Přesun sutě", odvoz do vzdálenosti 10km"</t>
  </si>
  <si>
    <t>10*73,290</t>
  </si>
  <si>
    <t>91</t>
  </si>
  <si>
    <t>997211612</t>
  </si>
  <si>
    <t>Nakládání vybouraných hmot na dopravní prostředky pro vodorovnou dopravu</t>
  </si>
  <si>
    <t>184</t>
  </si>
  <si>
    <t>https://podminky.urs.cz/item/CS_URS_2023_01/997211612</t>
  </si>
  <si>
    <t>"naložení veškeré sutě (kromě odfrézované vozovky) uvedené v oddíle "997 přesun sutě"</t>
  </si>
  <si>
    <t>73,290</t>
  </si>
  <si>
    <t>997221861</t>
  </si>
  <si>
    <t>Poplatek za uložení stavebního odpadu na recyklační skládce (skládkovné) z prostého betonu pod kódem 17 01 01</t>
  </si>
  <si>
    <t>-1381153570</t>
  </si>
  <si>
    <t>https://podminky.urs.cz/item/CS_URS_2023_01/997221861</t>
  </si>
  <si>
    <t>"suť z prostého betonu"</t>
  </si>
  <si>
    <t>"odstraněná stávající vyrovnávací vrstva betonu tl. do 100mm na lávce a rampě" (2,6*42,3+15,0+2,1*22,2)*0,10*2,4</t>
  </si>
  <si>
    <t>93</t>
  </si>
  <si>
    <t>997221862</t>
  </si>
  <si>
    <t>Poplatek za uložení stavebního odpadu na recyklační skládce (skládkovné) z armovaného betonu pod kódem 17 01 01</t>
  </si>
  <si>
    <t>-1111693449</t>
  </si>
  <si>
    <t>https://podminky.urs.cz/item/CS_URS_2023_01/997221862</t>
  </si>
  <si>
    <t>"suť ze železového betonu"</t>
  </si>
  <si>
    <t>"vybourání stávajících říms na rampě"  0,1*(5,0+22,0+21,0+2,5)*2,6</t>
  </si>
  <si>
    <t>"vybourání kapes pro MZ" 2* 0,3*0,3*3,0*2,6</t>
  </si>
  <si>
    <t>997221875</t>
  </si>
  <si>
    <t>Poplatek za uložení stavebního odpadu na recyklační skládce (skládkovné) asfaltového bez obsahu dehtu zatříděného do Katalogu odpadů pod kódem 17 03 02</t>
  </si>
  <si>
    <t>-1180254846</t>
  </si>
  <si>
    <t>https://podminky.urs.cz/item/CS_URS_2023_01/997221875</t>
  </si>
  <si>
    <t xml:space="preserve">"odpad z živic frézovaný, odbouraný" </t>
  </si>
  <si>
    <t>"vybouraný litý asfalt tl. 40mm, stávající chodník na lávce" 2,6*42,3*0,04*1,1</t>
  </si>
  <si>
    <t>"vybouraný litý asfalt tl. 40mm, stávající chodník na rampě" (15,0+2,1*22,2)*0,04*1,1</t>
  </si>
  <si>
    <t>"vybouraný litý asfalt tl. 40mm, stávající napojení lávky na most" 10,0*0,04*1,1</t>
  </si>
  <si>
    <t>"vybouraný litý asfalt tl. 20mm, stávající ochrana izolace na lávce" 2,6*42,3*0,02*1,1</t>
  </si>
  <si>
    <t>"vybouraný litý asfalt tl. 20mm, stávající ochrana izolace na rampě" (15,0+2,1*22,2)*0,02*1,1</t>
  </si>
  <si>
    <t>"odstraněný litý asfalt tl. 30mmm, plocha stávajícího chodníku podél sanovaných zdí" (2,7*5,0+1,5*1,0)*0,03*1,1</t>
  </si>
  <si>
    <t>"odstraněná podklad vrstva z ACP 16+ tl. 100mm, plocha stávajícího chodníku podél sanovaných zdí" (2,7*5,0+1,5*1,0)*0,10*1,1</t>
  </si>
  <si>
    <t>PSV</t>
  </si>
  <si>
    <t>Práce a dodávky PSV</t>
  </si>
  <si>
    <t>711</t>
  </si>
  <si>
    <t>Izolace proti vodě, vlhkosti a plynům</t>
  </si>
  <si>
    <t>95</t>
  </si>
  <si>
    <t>711112001</t>
  </si>
  <si>
    <t>Provedení izolace proti zemní vlhkosti svislé za studena nátěrem penetračním</t>
  </si>
  <si>
    <t>192</t>
  </si>
  <si>
    <t>https://podminky.urs.cz/item/CS_URS_2023_01/711112001</t>
  </si>
  <si>
    <t>"asfalt. izolační nátěr sanovaných zdí a podpěr 20cm pod terén, 1xALP+2xALN" 3* (2*2,8+73,0)*0,2</t>
  </si>
  <si>
    <t>11163150</t>
  </si>
  <si>
    <t>lak penetrační asfaltový</t>
  </si>
  <si>
    <t>-1885061955</t>
  </si>
  <si>
    <t>"asfalt. izolační nátěr rubů sanovaných zdí a podpěr 20cm pod terén, 1xALP+2xALN" 3* (2*2,8+73,0)*0,2</t>
  </si>
  <si>
    <t>47,16*0,00035 "Přepočtené koeficientem množství</t>
  </si>
  <si>
    <t>97</t>
  </si>
  <si>
    <t>711131811</t>
  </si>
  <si>
    <t>Odstranění izolace proti zemní vlhkosti vodorovné</t>
  </si>
  <si>
    <t>196</t>
  </si>
  <si>
    <t>https://podminky.urs.cz/item/CS_URS_2023_01/711131811</t>
  </si>
  <si>
    <t>"odstranění stávající izolace (asfalt lepenky) na lávce a rampě" 2,6*42,3+10,0+2,2*21,1</t>
  </si>
  <si>
    <t>711141559</t>
  </si>
  <si>
    <t>Provedení izolace proti zemní vlhkosti pásy přitavením vodorovné NAIP</t>
  </si>
  <si>
    <t>198</t>
  </si>
  <si>
    <t>https://podminky.urs.cz/item/CS_URS_2023_01/711141559</t>
  </si>
  <si>
    <t>"nová pásová izolace lávky a rampy" 2,8*42,3+12,0+2,3*21,1+15,0</t>
  </si>
  <si>
    <t>99</t>
  </si>
  <si>
    <t>62832134</t>
  </si>
  <si>
    <t>pás asfaltový natavitelný oxidovaný tl 4,0mm typu V60 S40 s vložkou ze skleněné rohože, s jemnozrnným minerálním posypem</t>
  </si>
  <si>
    <t>2146325670</t>
  </si>
  <si>
    <t>711341564</t>
  </si>
  <si>
    <t>Provedení hydroizolace mostovek pásy přitavením NAIP</t>
  </si>
  <si>
    <t>202</t>
  </si>
  <si>
    <t>https://podminky.urs.cz/item/CS_URS_2023_01/711341564</t>
  </si>
  <si>
    <t>"nová pásová izolace s kovovou vložkou - ochrana izolace pod římsami na lávce" 2*0,55*42,3</t>
  </si>
  <si>
    <t>101</t>
  </si>
  <si>
    <t>62836110</t>
  </si>
  <si>
    <t>pás asfaltový natavitelný oxidovaný tl 4,0mm s vložkou z hliníkové fólie / hliníkové fólie s textilií, se spalitelnou PE folií nebo jemnozrnným minerálním posypem</t>
  </si>
  <si>
    <t>-1722792062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</si>
  <si>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</si>
  <si>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</si>
  <si>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</si>
  <si>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</si>
  <si>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</si>
  <si>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</si>
  <si>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…</t>
  </si>
  <si>
    <t>206</t>
  </si>
  <si>
    <t>https://podminky.urs.cz/item/CS_URS_2023_01/012103000</t>
  </si>
  <si>
    <t>"Zaměření a vytyčení polohy všech podzemních inženýrských sítí na stavbě v případě požadavku vlastníka IS" 1</t>
  </si>
  <si>
    <t>103</t>
  </si>
  <si>
    <t>012203000</t>
  </si>
  <si>
    <t>Geodetické práce při provádění stavby</t>
  </si>
  <si>
    <t>208</t>
  </si>
  <si>
    <t>https://podminky.urs.cz/item/CS_URS_2023_01/012203000</t>
  </si>
  <si>
    <t>"geodet. zaměření horního povrchu nk a rampy po dokončení bouracích prací" 1</t>
  </si>
  <si>
    <t>"geodet. zaměření nové žb vyrovnávací desky nk a rampy" 1</t>
  </si>
  <si>
    <t>012303000</t>
  </si>
  <si>
    <t>Geodetické práce po výstavbě</t>
  </si>
  <si>
    <t>210</t>
  </si>
  <si>
    <t>https://podminky.urs.cz/item/CS_URS_2023_01/012303000</t>
  </si>
  <si>
    <t>"Zaměření skutečného provedení stavby" 1</t>
  </si>
  <si>
    <t>105</t>
  </si>
  <si>
    <t>012403000</t>
  </si>
  <si>
    <t>Kartografické práce</t>
  </si>
  <si>
    <t>212</t>
  </si>
  <si>
    <t>https://podminky.urs.cz/item/CS_URS_2023_01/012403000</t>
  </si>
  <si>
    <t>"vyhotovení geometrických plánů pro vyznačení rozsahu služebnosti" 1</t>
  </si>
  <si>
    <t>013002001</t>
  </si>
  <si>
    <t>Dočasná dopravní opatření</t>
  </si>
  <si>
    <t>214</t>
  </si>
  <si>
    <t>"Náklady na vyhotovení návrhu dočasného dopravního značení, jeho projednání s dotčenými orgány a organizacemi"</t>
  </si>
  <si>
    <t>"dodání dopravních značek, jejich rozmístění přemísťování a údržba v průběhu výstavby včetně následného odstranění po ukončení stavebních prací"</t>
  </si>
  <si>
    <t>"dopr zn -10 ks, dopr zábrana Z2 -5 ks, směr deska Z4 -10 ks"</t>
  </si>
  <si>
    <t>107</t>
  </si>
  <si>
    <t>013244000</t>
  </si>
  <si>
    <t>Dokumentace pro provádění stavby</t>
  </si>
  <si>
    <t>216</t>
  </si>
  <si>
    <t>https://podminky.urs.cz/item/CS_URS_2023_01/013244000</t>
  </si>
  <si>
    <t>"Vypracovaní projektové dokumentace ve stupni RDS" 1</t>
  </si>
  <si>
    <t>013254000</t>
  </si>
  <si>
    <t>Dokumentace skutečného provedení stavby</t>
  </si>
  <si>
    <t>218</t>
  </si>
  <si>
    <t>https://podminky.urs.cz/item/CS_URS_2023_01/013254000</t>
  </si>
  <si>
    <t>"Vypracovaní projektové dokumentace ve stupni DSPS" 1</t>
  </si>
  <si>
    <t>109</t>
  </si>
  <si>
    <t>013274000</t>
  </si>
  <si>
    <t>Pasportizace objektu před započetím prací</t>
  </si>
  <si>
    <t>220</t>
  </si>
  <si>
    <t>https://podminky.urs.cz/item/CS_URS_2023_01/013274000</t>
  </si>
  <si>
    <t>"Vypracování mostního listu" 1</t>
  </si>
  <si>
    <t>030001000</t>
  </si>
  <si>
    <t>Zařízení staveniště</t>
  </si>
  <si>
    <t>222</t>
  </si>
  <si>
    <t>https://podminky.urs.cz/item/CS_URS_2023_01/030001000</t>
  </si>
  <si>
    <t>"Veškeré náklady spojené s vybudováním, provozem a zpětným odstraněním zařízení staveniště" 1</t>
  </si>
  <si>
    <t>111</t>
  </si>
  <si>
    <t>041503000</t>
  </si>
  <si>
    <t>Výkon první hlavní prohlídky mostu</t>
  </si>
  <si>
    <t>224</t>
  </si>
  <si>
    <t>"výkon první hlavní prohlídky" 1</t>
  </si>
  <si>
    <t>VRN2</t>
  </si>
  <si>
    <t>Příprava staveniště</t>
  </si>
  <si>
    <t>022002000</t>
  </si>
  <si>
    <t>Přeložení konstrukcí</t>
  </si>
  <si>
    <t>226</t>
  </si>
  <si>
    <t>https://podminky.urs.cz/item/CS_URS_2023_01/022002000</t>
  </si>
  <si>
    <t>"dočasné odsunutí a zpětné vrácení stožáru VO v římsovém rohu u mostu" 1</t>
  </si>
  <si>
    <t>VRN7</t>
  </si>
  <si>
    <t>Provozní vlivy</t>
  </si>
  <si>
    <t>113</t>
  </si>
  <si>
    <t>074002000</t>
  </si>
  <si>
    <t>Železniční a městský kolejový provoz</t>
  </si>
  <si>
    <t>230</t>
  </si>
  <si>
    <t>https://podminky.urs.cz/item/CS_URS_2023_01/074002000</t>
  </si>
  <si>
    <t>"náklady na ztížené provádění stavebních prací v důsledku nepřerušeného dopravního provozu na staveništi nebo jeho bezprostředním okolí"</t>
  </si>
  <si>
    <t>"zajištění napěťové výluky při provádění prací (sanací, odstraňování stávajících protidotyk štítů) v prostoru trati během nočního přeruš provozu 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</si>
</sst>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0" xfId="0"/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465210141" TargetMode="External"/><Relationship Id="rId21" Type="http://schemas.openxmlformats.org/officeDocument/2006/relationships/hyperlink" Target="https://podminky.urs.cz/item/CS_URS_2023_01/421361256" TargetMode="External"/><Relationship Id="rId42" Type="http://schemas.openxmlformats.org/officeDocument/2006/relationships/hyperlink" Target="https://podminky.urs.cz/item/CS_URS_2023_01/925942122" TargetMode="External"/><Relationship Id="rId47" Type="http://schemas.openxmlformats.org/officeDocument/2006/relationships/hyperlink" Target="https://podminky.urs.cz/item/CS_URS_2023_01/936943926" TargetMode="External"/><Relationship Id="rId63" Type="http://schemas.openxmlformats.org/officeDocument/2006/relationships/hyperlink" Target="https://podminky.urs.cz/item/CS_URS_2023_01/977141114" TargetMode="External"/><Relationship Id="rId68" Type="http://schemas.openxmlformats.org/officeDocument/2006/relationships/hyperlink" Target="https://podminky.urs.cz/item/CS_URS_2023_01/985132311" TargetMode="External"/><Relationship Id="rId84" Type="http://schemas.openxmlformats.org/officeDocument/2006/relationships/hyperlink" Target="https://podminky.urs.cz/item/CS_URS_2023_01/711131811" TargetMode="External"/><Relationship Id="rId89" Type="http://schemas.openxmlformats.org/officeDocument/2006/relationships/hyperlink" Target="https://podminky.urs.cz/item/CS_URS_2023_01/012303000" TargetMode="External"/><Relationship Id="rId16" Type="http://schemas.openxmlformats.org/officeDocument/2006/relationships/hyperlink" Target="https://podminky.urs.cz/item/CS_URS_2023_01/421321128" TargetMode="External"/><Relationship Id="rId11" Type="http://schemas.openxmlformats.org/officeDocument/2006/relationships/hyperlink" Target="https://podminky.urs.cz/item/CS_URS_2023_01/317321118" TargetMode="External"/><Relationship Id="rId32" Type="http://schemas.openxmlformats.org/officeDocument/2006/relationships/hyperlink" Target="https://podminky.urs.cz/item/CS_URS_2023_01/578143133" TargetMode="External"/><Relationship Id="rId37" Type="http://schemas.openxmlformats.org/officeDocument/2006/relationships/hyperlink" Target="https://podminky.urs.cz/item/CS_URS_2023_01/632664111" TargetMode="External"/><Relationship Id="rId53" Type="http://schemas.openxmlformats.org/officeDocument/2006/relationships/hyperlink" Target="https://podminky.urs.cz/item/CS_URS_2023_01/944611111" TargetMode="External"/><Relationship Id="rId58" Type="http://schemas.openxmlformats.org/officeDocument/2006/relationships/hyperlink" Target="https://podminky.urs.cz/item/CS_URS_2023_01/963051111" TargetMode="External"/><Relationship Id="rId74" Type="http://schemas.openxmlformats.org/officeDocument/2006/relationships/hyperlink" Target="https://podminky.urs.cz/item/CS_URS_2023_01/985511319" TargetMode="External"/><Relationship Id="rId79" Type="http://schemas.openxmlformats.org/officeDocument/2006/relationships/hyperlink" Target="https://podminky.urs.cz/item/CS_URS_2023_01/997211612" TargetMode="External"/><Relationship Id="rId5" Type="http://schemas.openxmlformats.org/officeDocument/2006/relationships/hyperlink" Target="https://podminky.urs.cz/item/CS_URS_2023_01/113152112" TargetMode="External"/><Relationship Id="rId90" Type="http://schemas.openxmlformats.org/officeDocument/2006/relationships/hyperlink" Target="https://podminky.urs.cz/item/CS_URS_2023_01/012403000" TargetMode="External"/><Relationship Id="rId95" Type="http://schemas.openxmlformats.org/officeDocument/2006/relationships/hyperlink" Target="https://podminky.urs.cz/item/CS_URS_2023_01/022002000" TargetMode="External"/><Relationship Id="rId22" Type="http://schemas.openxmlformats.org/officeDocument/2006/relationships/hyperlink" Target="https://podminky.urs.cz/item/CS_URS_2023_01/421361412" TargetMode="External"/><Relationship Id="rId27" Type="http://schemas.openxmlformats.org/officeDocument/2006/relationships/hyperlink" Target="https://podminky.urs.cz/item/CS_URS_2023_01/564851111" TargetMode="External"/><Relationship Id="rId43" Type="http://schemas.openxmlformats.org/officeDocument/2006/relationships/hyperlink" Target="https://podminky.urs.cz/item/CS_URS_2023_01/931941112" TargetMode="External"/><Relationship Id="rId48" Type="http://schemas.openxmlformats.org/officeDocument/2006/relationships/hyperlink" Target="https://podminky.urs.cz/item/CS_URS_2023_01/936943933" TargetMode="External"/><Relationship Id="rId64" Type="http://schemas.openxmlformats.org/officeDocument/2006/relationships/hyperlink" Target="https://podminky.urs.cz/item/CS_URS_2023_01/977141125" TargetMode="External"/><Relationship Id="rId69" Type="http://schemas.openxmlformats.org/officeDocument/2006/relationships/hyperlink" Target="https://podminky.urs.cz/item/CS_URS_2023_01/985141111" TargetMode="External"/><Relationship Id="rId80" Type="http://schemas.openxmlformats.org/officeDocument/2006/relationships/hyperlink" Target="https://podminky.urs.cz/item/CS_URS_2023_01/997221861" TargetMode="External"/><Relationship Id="rId85" Type="http://schemas.openxmlformats.org/officeDocument/2006/relationships/hyperlink" Target="https://podminky.urs.cz/item/CS_URS_2023_01/711141559" TargetMode="External"/><Relationship Id="rId3" Type="http://schemas.openxmlformats.org/officeDocument/2006/relationships/hyperlink" Target="https://podminky.urs.cz/item/CS_URS_2023_01/113107042" TargetMode="External"/><Relationship Id="rId12" Type="http://schemas.openxmlformats.org/officeDocument/2006/relationships/hyperlink" Target="https://podminky.urs.cz/item/CS_URS_2023_01/317353121" TargetMode="External"/><Relationship Id="rId17" Type="http://schemas.openxmlformats.org/officeDocument/2006/relationships/hyperlink" Target="https://podminky.urs.cz/item/CS_URS_2023_01/421351131" TargetMode="External"/><Relationship Id="rId25" Type="http://schemas.openxmlformats.org/officeDocument/2006/relationships/hyperlink" Target="https://podminky.urs.cz/item/CS_URS_2023_01/429321128" TargetMode="External"/><Relationship Id="rId33" Type="http://schemas.openxmlformats.org/officeDocument/2006/relationships/hyperlink" Target="https://podminky.urs.cz/item/CS_URS_2023_01/596211110" TargetMode="External"/><Relationship Id="rId38" Type="http://schemas.openxmlformats.org/officeDocument/2006/relationships/hyperlink" Target="https://podminky.urs.cz/item/CS_URS_2023_01/911121111" TargetMode="External"/><Relationship Id="rId46" Type="http://schemas.openxmlformats.org/officeDocument/2006/relationships/hyperlink" Target="https://podminky.urs.cz/item/CS_URS_2023_01/936942121" TargetMode="External"/><Relationship Id="rId59" Type="http://schemas.openxmlformats.org/officeDocument/2006/relationships/hyperlink" Target="https://podminky.urs.cz/item/CS_URS_2023_01/963071112" TargetMode="External"/><Relationship Id="rId67" Type="http://schemas.openxmlformats.org/officeDocument/2006/relationships/hyperlink" Target="https://podminky.urs.cz/item/CS_URS_2023_01/985131111" TargetMode="External"/><Relationship Id="rId20" Type="http://schemas.openxmlformats.org/officeDocument/2006/relationships/hyperlink" Target="https://podminky.urs.cz/item/CS_URS_2023_01/421361236" TargetMode="External"/><Relationship Id="rId41" Type="http://schemas.openxmlformats.org/officeDocument/2006/relationships/hyperlink" Target="https://podminky.urs.cz/item/CS_URS_2023_01/919726122" TargetMode="External"/><Relationship Id="rId54" Type="http://schemas.openxmlformats.org/officeDocument/2006/relationships/hyperlink" Target="https://podminky.urs.cz/item/CS_URS_2023_01/944611211" TargetMode="External"/><Relationship Id="rId62" Type="http://schemas.openxmlformats.org/officeDocument/2006/relationships/hyperlink" Target="https://podminky.urs.cz/item/CS_URS_2023_01/967043111" TargetMode="External"/><Relationship Id="rId70" Type="http://schemas.openxmlformats.org/officeDocument/2006/relationships/hyperlink" Target="https://podminky.urs.cz/item/CS_URS_2023_01/985311111" TargetMode="External"/><Relationship Id="rId75" Type="http://schemas.openxmlformats.org/officeDocument/2006/relationships/hyperlink" Target="https://podminky.urs.cz/item/CS_URS_2023_01/985562311" TargetMode="External"/><Relationship Id="rId83" Type="http://schemas.openxmlformats.org/officeDocument/2006/relationships/hyperlink" Target="https://podminky.urs.cz/item/CS_URS_2023_01/711112001" TargetMode="External"/><Relationship Id="rId88" Type="http://schemas.openxmlformats.org/officeDocument/2006/relationships/hyperlink" Target="https://podminky.urs.cz/item/CS_URS_2023_01/012203000" TargetMode="External"/><Relationship Id="rId91" Type="http://schemas.openxmlformats.org/officeDocument/2006/relationships/hyperlink" Target="https://podminky.urs.cz/item/CS_URS_2023_01/013244000" TargetMode="External"/><Relationship Id="rId96" Type="http://schemas.openxmlformats.org/officeDocument/2006/relationships/hyperlink" Target="https://podminky.urs.cz/item/CS_URS_2023_01/074002000" TargetMode="External"/><Relationship Id="rId1" Type="http://schemas.openxmlformats.org/officeDocument/2006/relationships/hyperlink" Target="https://podminky.urs.cz/item/CS_URS_2023_01/113106121" TargetMode="External"/><Relationship Id="rId6" Type="http://schemas.openxmlformats.org/officeDocument/2006/relationships/hyperlink" Target="https://podminky.urs.cz/item/CS_URS_2023_01/113154231" TargetMode="External"/><Relationship Id="rId15" Type="http://schemas.openxmlformats.org/officeDocument/2006/relationships/hyperlink" Target="https://podminky.urs.cz/item/CS_URS_2023_01/317661131" TargetMode="External"/><Relationship Id="rId23" Type="http://schemas.openxmlformats.org/officeDocument/2006/relationships/hyperlink" Target="https://podminky.urs.cz/item/CS_URS_2023_01/421955114" TargetMode="External"/><Relationship Id="rId28" Type="http://schemas.openxmlformats.org/officeDocument/2006/relationships/hyperlink" Target="https://podminky.urs.cz/item/CS_URS_2023_01/564871116" TargetMode="External"/><Relationship Id="rId36" Type="http://schemas.openxmlformats.org/officeDocument/2006/relationships/hyperlink" Target="https://podminky.urs.cz/item/CS_URS_2023_01/629992115" TargetMode="External"/><Relationship Id="rId49" Type="http://schemas.openxmlformats.org/officeDocument/2006/relationships/hyperlink" Target="https://podminky.urs.cz/item/CS_URS_2023_01/936992121" TargetMode="External"/><Relationship Id="rId57" Type="http://schemas.openxmlformats.org/officeDocument/2006/relationships/hyperlink" Target="https://podminky.urs.cz/item/CS_URS_2023_01/946231121" TargetMode="External"/><Relationship Id="rId10" Type="http://schemas.openxmlformats.org/officeDocument/2006/relationships/hyperlink" Target="https://podminky.urs.cz/item/CS_URS_2023_01/291211111" TargetMode="External"/><Relationship Id="rId31" Type="http://schemas.openxmlformats.org/officeDocument/2006/relationships/hyperlink" Target="https://podminky.urs.cz/item/CS_URS_2023_01/578133132" TargetMode="External"/><Relationship Id="rId44" Type="http://schemas.openxmlformats.org/officeDocument/2006/relationships/hyperlink" Target="https://podminky.urs.cz/item/CS_URS_2023_01/931942111" TargetMode="External"/><Relationship Id="rId52" Type="http://schemas.openxmlformats.org/officeDocument/2006/relationships/hyperlink" Target="https://podminky.urs.cz/item/CS_URS_2023_01/943211811" TargetMode="External"/><Relationship Id="rId60" Type="http://schemas.openxmlformats.org/officeDocument/2006/relationships/hyperlink" Target="https://podminky.urs.cz/item/CS_URS_2023_01/966075141" TargetMode="External"/><Relationship Id="rId65" Type="http://schemas.openxmlformats.org/officeDocument/2006/relationships/hyperlink" Target="https://podminky.urs.cz/item/CS_URS_2023_01/977151121" TargetMode="External"/><Relationship Id="rId73" Type="http://schemas.openxmlformats.org/officeDocument/2006/relationships/hyperlink" Target="https://podminky.urs.cz/item/CS_URS_2023_01/985511313" TargetMode="External"/><Relationship Id="rId78" Type="http://schemas.openxmlformats.org/officeDocument/2006/relationships/hyperlink" Target="https://podminky.urs.cz/item/CS_URS_2023_01/997211529" TargetMode="External"/><Relationship Id="rId81" Type="http://schemas.openxmlformats.org/officeDocument/2006/relationships/hyperlink" Target="https://podminky.urs.cz/item/CS_URS_2023_01/997221862" TargetMode="External"/><Relationship Id="rId86" Type="http://schemas.openxmlformats.org/officeDocument/2006/relationships/hyperlink" Target="https://podminky.urs.cz/item/CS_URS_2023_01/711341564" TargetMode="External"/><Relationship Id="rId94" Type="http://schemas.openxmlformats.org/officeDocument/2006/relationships/hyperlink" Target="https://podminky.urs.cz/item/CS_URS_2023_01/030001000" TargetMode="External"/><Relationship Id="rId4" Type="http://schemas.openxmlformats.org/officeDocument/2006/relationships/hyperlink" Target="https://podminky.urs.cz/item/CS_URS_2023_01/113152111" TargetMode="External"/><Relationship Id="rId9" Type="http://schemas.openxmlformats.org/officeDocument/2006/relationships/hyperlink" Target="https://podminky.urs.cz/item/CS_URS_2023_01/181411131" TargetMode="External"/><Relationship Id="rId13" Type="http://schemas.openxmlformats.org/officeDocument/2006/relationships/hyperlink" Target="https://podminky.urs.cz/item/CS_URS_2023_01/317353221" TargetMode="External"/><Relationship Id="rId18" Type="http://schemas.openxmlformats.org/officeDocument/2006/relationships/hyperlink" Target="https://podminky.urs.cz/item/CS_URS_2023_01/421351231" TargetMode="External"/><Relationship Id="rId39" Type="http://schemas.openxmlformats.org/officeDocument/2006/relationships/hyperlink" Target="https://podminky.urs.cz/item/CS_URS_2023_01/914112111" TargetMode="External"/><Relationship Id="rId34" Type="http://schemas.openxmlformats.org/officeDocument/2006/relationships/hyperlink" Target="https://podminky.urs.cz/item/CS_URS_2023_01/599141111" TargetMode="External"/><Relationship Id="rId50" Type="http://schemas.openxmlformats.org/officeDocument/2006/relationships/hyperlink" Target="https://podminky.urs.cz/item/CS_URS_2023_01/943211111" TargetMode="External"/><Relationship Id="rId55" Type="http://schemas.openxmlformats.org/officeDocument/2006/relationships/hyperlink" Target="https://podminky.urs.cz/item/CS_URS_2023_01/944611811" TargetMode="External"/><Relationship Id="rId76" Type="http://schemas.openxmlformats.org/officeDocument/2006/relationships/hyperlink" Target="https://podminky.urs.cz/item/CS_URS_2023_01/997013814" TargetMode="External"/><Relationship Id="rId97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21112003" TargetMode="External"/><Relationship Id="rId71" Type="http://schemas.openxmlformats.org/officeDocument/2006/relationships/hyperlink" Target="https://podminky.urs.cz/item/CS_URS_2023_01/985321111" TargetMode="External"/><Relationship Id="rId92" Type="http://schemas.openxmlformats.org/officeDocument/2006/relationships/hyperlink" Target="https://podminky.urs.cz/item/CS_URS_2023_01/013254000" TargetMode="External"/><Relationship Id="rId2" Type="http://schemas.openxmlformats.org/officeDocument/2006/relationships/hyperlink" Target="https://podminky.urs.cz/item/CS_URS_2023_01/113107041" TargetMode="External"/><Relationship Id="rId29" Type="http://schemas.openxmlformats.org/officeDocument/2006/relationships/hyperlink" Target="https://podminky.urs.cz/item/CS_URS_2023_01/565175111" TargetMode="External"/><Relationship Id="rId24" Type="http://schemas.openxmlformats.org/officeDocument/2006/relationships/hyperlink" Target="https://podminky.urs.cz/item/CS_URS_2023_01/421955214" TargetMode="External"/><Relationship Id="rId40" Type="http://schemas.openxmlformats.org/officeDocument/2006/relationships/hyperlink" Target="https://podminky.urs.cz/item/CS_URS_2023_01/919123111" TargetMode="External"/><Relationship Id="rId45" Type="http://schemas.openxmlformats.org/officeDocument/2006/relationships/hyperlink" Target="https://podminky.urs.cz/item/CS_URS_2023_01/935932421" TargetMode="External"/><Relationship Id="rId66" Type="http://schemas.openxmlformats.org/officeDocument/2006/relationships/hyperlink" Target="https://podminky.urs.cz/item/CS_URS_2023_01/985121222" TargetMode="External"/><Relationship Id="rId87" Type="http://schemas.openxmlformats.org/officeDocument/2006/relationships/hyperlink" Target="https://podminky.urs.cz/item/CS_URS_2023_01/012103000" TargetMode="External"/><Relationship Id="rId61" Type="http://schemas.openxmlformats.org/officeDocument/2006/relationships/hyperlink" Target="https://podminky.urs.cz/item/CS_URS_2023_01/966075311" TargetMode="External"/><Relationship Id="rId82" Type="http://schemas.openxmlformats.org/officeDocument/2006/relationships/hyperlink" Target="https://podminky.urs.cz/item/CS_URS_2023_01/997221875" TargetMode="External"/><Relationship Id="rId19" Type="http://schemas.openxmlformats.org/officeDocument/2006/relationships/hyperlink" Target="https://podminky.urs.cz/item/CS_URS_2023_01/421351311" TargetMode="External"/><Relationship Id="rId14" Type="http://schemas.openxmlformats.org/officeDocument/2006/relationships/hyperlink" Target="https://podminky.urs.cz/item/CS_URS_2023_01/317361116" TargetMode="External"/><Relationship Id="rId30" Type="http://schemas.openxmlformats.org/officeDocument/2006/relationships/hyperlink" Target="https://podminky.urs.cz/item/CS_URS_2023_01/578133131" TargetMode="External"/><Relationship Id="rId35" Type="http://schemas.openxmlformats.org/officeDocument/2006/relationships/hyperlink" Target="https://podminky.urs.cz/item/CS_URS_2023_01/628611151" TargetMode="External"/><Relationship Id="rId56" Type="http://schemas.openxmlformats.org/officeDocument/2006/relationships/hyperlink" Target="https://podminky.urs.cz/item/CS_URS_2023_01/946231111" TargetMode="External"/><Relationship Id="rId77" Type="http://schemas.openxmlformats.org/officeDocument/2006/relationships/hyperlink" Target="https://podminky.urs.cz/item/CS_URS_2023_01/997211521" TargetMode="External"/><Relationship Id="rId8" Type="http://schemas.openxmlformats.org/officeDocument/2006/relationships/hyperlink" Target="https://podminky.urs.cz/item/CS_URS_2023_01/181311103" TargetMode="External"/><Relationship Id="rId51" Type="http://schemas.openxmlformats.org/officeDocument/2006/relationships/hyperlink" Target="https://podminky.urs.cz/item/CS_URS_2023_01/943211211" TargetMode="External"/><Relationship Id="rId72" Type="http://schemas.openxmlformats.org/officeDocument/2006/relationships/hyperlink" Target="https://podminky.urs.cz/item/CS_URS_2023_01/985323111" TargetMode="External"/><Relationship Id="rId93" Type="http://schemas.openxmlformats.org/officeDocument/2006/relationships/hyperlink" Target="https://podminky.urs.cz/item/CS_URS_2023_01/01327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0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1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9"/>
      <c r="BE5" s="20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9"/>
      <c r="BE6" s="20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9"/>
      <c r="BS8" s="16" t="s">
        <v>6</v>
      </c>
    </row>
    <row r="9" spans="1:74" ht="14.45" customHeight="1">
      <c r="B9" s="19"/>
      <c r="AR9" s="19"/>
      <c r="BE9" s="209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9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09"/>
      <c r="BS11" s="16" t="s">
        <v>6</v>
      </c>
    </row>
    <row r="12" spans="1:74" ht="6.95" customHeight="1">
      <c r="B12" s="19"/>
      <c r="AR12" s="19"/>
      <c r="BE12" s="209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09"/>
      <c r="BS13" s="16" t="s">
        <v>6</v>
      </c>
    </row>
    <row r="14" spans="1:74" ht="12.75">
      <c r="B14" s="19"/>
      <c r="E14" s="213" t="s">
        <v>28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26</v>
      </c>
      <c r="AN14" s="28" t="s">
        <v>28</v>
      </c>
      <c r="AR14" s="19"/>
      <c r="BE14" s="209"/>
      <c r="BS14" s="16" t="s">
        <v>6</v>
      </c>
    </row>
    <row r="15" spans="1:74" ht="6.95" customHeight="1">
      <c r="B15" s="19"/>
      <c r="AR15" s="19"/>
      <c r="BE15" s="209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09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09"/>
      <c r="BS17" s="16" t="s">
        <v>30</v>
      </c>
    </row>
    <row r="18" spans="2:71" ht="6.95" customHeight="1">
      <c r="B18" s="19"/>
      <c r="AR18" s="19"/>
      <c r="BE18" s="209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09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09"/>
      <c r="BS20" s="16" t="s">
        <v>30</v>
      </c>
    </row>
    <row r="21" spans="2:71" ht="6.95" customHeight="1">
      <c r="B21" s="19"/>
      <c r="AR21" s="19"/>
      <c r="BE21" s="209"/>
    </row>
    <row r="22" spans="2:71" ht="12" customHeight="1">
      <c r="B22" s="19"/>
      <c r="D22" s="26" t="s">
        <v>32</v>
      </c>
      <c r="AR22" s="19"/>
      <c r="BE22" s="209"/>
    </row>
    <row r="23" spans="2:71" ht="16.5" customHeight="1">
      <c r="B23" s="19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9"/>
      <c r="BE23" s="209"/>
    </row>
    <row r="24" spans="2:71" ht="6.95" customHeight="1">
      <c r="B24" s="19"/>
      <c r="AR24" s="19"/>
      <c r="BE24" s="20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9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6">
        <f>ROUND(AG94,2)</f>
        <v>0</v>
      </c>
      <c r="AL26" s="217"/>
      <c r="AM26" s="217"/>
      <c r="AN26" s="217"/>
      <c r="AO26" s="217"/>
      <c r="AR26" s="31"/>
      <c r="BE26" s="209"/>
    </row>
    <row r="27" spans="2:71" s="1" customFormat="1" ht="6.95" customHeight="1">
      <c r="B27" s="31"/>
      <c r="AR27" s="31"/>
      <c r="BE27" s="209"/>
    </row>
    <row r="28" spans="2:71" s="1" customFormat="1" ht="12.75">
      <c r="B28" s="31"/>
      <c r="L28" s="218" t="s">
        <v>34</v>
      </c>
      <c r="M28" s="218"/>
      <c r="N28" s="218"/>
      <c r="O28" s="218"/>
      <c r="P28" s="218"/>
      <c r="W28" s="218" t="s">
        <v>35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36</v>
      </c>
      <c r="AL28" s="218"/>
      <c r="AM28" s="218"/>
      <c r="AN28" s="218"/>
      <c r="AO28" s="218"/>
      <c r="AR28" s="31"/>
      <c r="BE28" s="209"/>
    </row>
    <row r="29" spans="2:71" s="2" customFormat="1" ht="14.45" customHeight="1">
      <c r="B29" s="35"/>
      <c r="D29" s="26" t="s">
        <v>37</v>
      </c>
      <c r="F29" s="26" t="s">
        <v>38</v>
      </c>
      <c r="L29" s="203">
        <v>0.21</v>
      </c>
      <c r="M29" s="202"/>
      <c r="N29" s="202"/>
      <c r="O29" s="202"/>
      <c r="P29" s="202"/>
      <c r="W29" s="201">
        <f>ROUND(AZ94, 2)</f>
        <v>0</v>
      </c>
      <c r="X29" s="202"/>
      <c r="Y29" s="202"/>
      <c r="Z29" s="202"/>
      <c r="AA29" s="202"/>
      <c r="AB29" s="202"/>
      <c r="AC29" s="202"/>
      <c r="AD29" s="202"/>
      <c r="AE29" s="202"/>
      <c r="AK29" s="201">
        <f>ROUND(AV94, 2)</f>
        <v>0</v>
      </c>
      <c r="AL29" s="202"/>
      <c r="AM29" s="202"/>
      <c r="AN29" s="202"/>
      <c r="AO29" s="202"/>
      <c r="AR29" s="35"/>
      <c r="BE29" s="210"/>
    </row>
    <row r="30" spans="2:71" s="2" customFormat="1" ht="14.45" customHeight="1">
      <c r="B30" s="35"/>
      <c r="F30" s="26" t="s">
        <v>39</v>
      </c>
      <c r="L30" s="203">
        <v>0.15</v>
      </c>
      <c r="M30" s="202"/>
      <c r="N30" s="202"/>
      <c r="O30" s="202"/>
      <c r="P30" s="202"/>
      <c r="W30" s="201">
        <f>ROUND(BA94, 2)</f>
        <v>0</v>
      </c>
      <c r="X30" s="202"/>
      <c r="Y30" s="202"/>
      <c r="Z30" s="202"/>
      <c r="AA30" s="202"/>
      <c r="AB30" s="202"/>
      <c r="AC30" s="202"/>
      <c r="AD30" s="202"/>
      <c r="AE30" s="202"/>
      <c r="AK30" s="201">
        <f>ROUND(AW94, 2)</f>
        <v>0</v>
      </c>
      <c r="AL30" s="202"/>
      <c r="AM30" s="202"/>
      <c r="AN30" s="202"/>
      <c r="AO30" s="202"/>
      <c r="AR30" s="35"/>
      <c r="BE30" s="210"/>
    </row>
    <row r="31" spans="2:71" s="2" customFormat="1" ht="14.45" hidden="1" customHeight="1">
      <c r="B31" s="35"/>
      <c r="F31" s="26" t="s">
        <v>40</v>
      </c>
      <c r="L31" s="203">
        <v>0.21</v>
      </c>
      <c r="M31" s="202"/>
      <c r="N31" s="202"/>
      <c r="O31" s="202"/>
      <c r="P31" s="202"/>
      <c r="W31" s="201">
        <f>ROUND(BB94, 2)</f>
        <v>0</v>
      </c>
      <c r="X31" s="202"/>
      <c r="Y31" s="202"/>
      <c r="Z31" s="202"/>
      <c r="AA31" s="202"/>
      <c r="AB31" s="202"/>
      <c r="AC31" s="202"/>
      <c r="AD31" s="202"/>
      <c r="AE31" s="202"/>
      <c r="AK31" s="201">
        <v>0</v>
      </c>
      <c r="AL31" s="202"/>
      <c r="AM31" s="202"/>
      <c r="AN31" s="202"/>
      <c r="AO31" s="202"/>
      <c r="AR31" s="35"/>
      <c r="BE31" s="210"/>
    </row>
    <row r="32" spans="2:71" s="2" customFormat="1" ht="14.45" hidden="1" customHeight="1">
      <c r="B32" s="35"/>
      <c r="F32" s="26" t="s">
        <v>41</v>
      </c>
      <c r="L32" s="203">
        <v>0.15</v>
      </c>
      <c r="M32" s="202"/>
      <c r="N32" s="202"/>
      <c r="O32" s="202"/>
      <c r="P32" s="202"/>
      <c r="W32" s="201">
        <f>ROUND(BC94, 2)</f>
        <v>0</v>
      </c>
      <c r="X32" s="202"/>
      <c r="Y32" s="202"/>
      <c r="Z32" s="202"/>
      <c r="AA32" s="202"/>
      <c r="AB32" s="202"/>
      <c r="AC32" s="202"/>
      <c r="AD32" s="202"/>
      <c r="AE32" s="202"/>
      <c r="AK32" s="201">
        <v>0</v>
      </c>
      <c r="AL32" s="202"/>
      <c r="AM32" s="202"/>
      <c r="AN32" s="202"/>
      <c r="AO32" s="202"/>
      <c r="AR32" s="35"/>
      <c r="BE32" s="210"/>
    </row>
    <row r="33" spans="2:57" s="2" customFormat="1" ht="14.45" hidden="1" customHeight="1">
      <c r="B33" s="35"/>
      <c r="F33" s="26" t="s">
        <v>42</v>
      </c>
      <c r="L33" s="203">
        <v>0</v>
      </c>
      <c r="M33" s="202"/>
      <c r="N33" s="202"/>
      <c r="O33" s="202"/>
      <c r="P33" s="202"/>
      <c r="W33" s="201">
        <f>ROUND(BD94, 2)</f>
        <v>0</v>
      </c>
      <c r="X33" s="202"/>
      <c r="Y33" s="202"/>
      <c r="Z33" s="202"/>
      <c r="AA33" s="202"/>
      <c r="AB33" s="202"/>
      <c r="AC33" s="202"/>
      <c r="AD33" s="202"/>
      <c r="AE33" s="202"/>
      <c r="AK33" s="201">
        <v>0</v>
      </c>
      <c r="AL33" s="202"/>
      <c r="AM33" s="202"/>
      <c r="AN33" s="202"/>
      <c r="AO33" s="202"/>
      <c r="AR33" s="35"/>
      <c r="BE33" s="210"/>
    </row>
    <row r="34" spans="2:57" s="1" customFormat="1" ht="6.95" customHeight="1">
      <c r="B34" s="31"/>
      <c r="AR34" s="31"/>
      <c r="BE34" s="209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04" t="s">
        <v>45</v>
      </c>
      <c r="Y35" s="205"/>
      <c r="Z35" s="205"/>
      <c r="AA35" s="205"/>
      <c r="AB35" s="205"/>
      <c r="AC35" s="38"/>
      <c r="AD35" s="38"/>
      <c r="AE35" s="38"/>
      <c r="AF35" s="38"/>
      <c r="AG35" s="38"/>
      <c r="AH35" s="38"/>
      <c r="AI35" s="38"/>
      <c r="AJ35" s="38"/>
      <c r="AK35" s="206">
        <f>SUM(AK26:AK33)</f>
        <v>0</v>
      </c>
      <c r="AL35" s="205"/>
      <c r="AM35" s="205"/>
      <c r="AN35" s="205"/>
      <c r="AO35" s="20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230213</v>
      </c>
      <c r="AR84" s="47"/>
    </row>
    <row r="85" spans="1:91" s="4" customFormat="1" ht="36.950000000000003" customHeight="1">
      <c r="B85" s="48"/>
      <c r="C85" s="49" t="s">
        <v>16</v>
      </c>
      <c r="L85" s="192" t="str">
        <f>K6</f>
        <v>Oprava lávky Krásného přes tramvaj ev.č. BM-600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4" t="str">
        <f>IF(AN8= "","",AN8)</f>
        <v>13. 2. 2023</v>
      </c>
      <c r="AN87" s="19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95" t="str">
        <f>IF(E17="","",E17)</f>
        <v xml:space="preserve"> </v>
      </c>
      <c r="AN89" s="196"/>
      <c r="AO89" s="196"/>
      <c r="AP89" s="196"/>
      <c r="AR89" s="31"/>
      <c r="AS89" s="197" t="s">
        <v>53</v>
      </c>
      <c r="AT89" s="19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5" t="str">
        <f>IF(E20="","",E20)</f>
        <v xml:space="preserve"> </v>
      </c>
      <c r="AN90" s="196"/>
      <c r="AO90" s="196"/>
      <c r="AP90" s="196"/>
      <c r="AR90" s="31"/>
      <c r="AS90" s="199"/>
      <c r="AT90" s="200"/>
      <c r="BD90" s="55"/>
    </row>
    <row r="91" spans="1:91" s="1" customFormat="1" ht="10.9" customHeight="1">
      <c r="B91" s="31"/>
      <c r="AR91" s="31"/>
      <c r="AS91" s="199"/>
      <c r="AT91" s="200"/>
      <c r="BD91" s="55"/>
    </row>
    <row r="92" spans="1:91" s="1" customFormat="1" ht="29.25" customHeight="1">
      <c r="B92" s="31"/>
      <c r="C92" s="182" t="s">
        <v>54</v>
      </c>
      <c r="D92" s="183"/>
      <c r="E92" s="183"/>
      <c r="F92" s="183"/>
      <c r="G92" s="183"/>
      <c r="H92" s="56"/>
      <c r="I92" s="184" t="s">
        <v>55</v>
      </c>
      <c r="J92" s="183"/>
      <c r="K92" s="183"/>
      <c r="L92" s="183"/>
      <c r="M92" s="183"/>
      <c r="N92" s="183"/>
      <c r="O92" s="183"/>
      <c r="P92" s="183"/>
      <c r="Q92" s="183"/>
      <c r="R92" s="183"/>
      <c r="S92" s="183"/>
      <c r="T92" s="183"/>
      <c r="U92" s="183"/>
      <c r="V92" s="183"/>
      <c r="W92" s="183"/>
      <c r="X92" s="183"/>
      <c r="Y92" s="183"/>
      <c r="Z92" s="183"/>
      <c r="AA92" s="183"/>
      <c r="AB92" s="183"/>
      <c r="AC92" s="183"/>
      <c r="AD92" s="183"/>
      <c r="AE92" s="183"/>
      <c r="AF92" s="183"/>
      <c r="AG92" s="185" t="s">
        <v>56</v>
      </c>
      <c r="AH92" s="183"/>
      <c r="AI92" s="183"/>
      <c r="AJ92" s="183"/>
      <c r="AK92" s="183"/>
      <c r="AL92" s="183"/>
      <c r="AM92" s="183"/>
      <c r="AN92" s="184" t="s">
        <v>57</v>
      </c>
      <c r="AO92" s="183"/>
      <c r="AP92" s="186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189" t="s">
        <v>78</v>
      </c>
      <c r="E95" s="189"/>
      <c r="F95" s="189"/>
      <c r="G95" s="189"/>
      <c r="H95" s="189"/>
      <c r="I95" s="76"/>
      <c r="J95" s="189" t="s">
        <v>79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'C206 - LÁVKA PRO PĚŠÍ'!J30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7" t="s">
        <v>80</v>
      </c>
      <c r="AR95" s="74"/>
      <c r="AS95" s="78">
        <v>0</v>
      </c>
      <c r="AT95" s="79">
        <f>ROUND(SUM(AV95:AW95),2)</f>
        <v>0</v>
      </c>
      <c r="AU95" s="80">
        <f>'C206 - LÁVKA PRO PĚŠÍ'!P131</f>
        <v>0</v>
      </c>
      <c r="AV95" s="79">
        <f>'C206 - LÁVKA PRO PĚŠÍ'!J33</f>
        <v>0</v>
      </c>
      <c r="AW95" s="79">
        <f>'C206 - LÁVKA PRO PĚŠÍ'!J34</f>
        <v>0</v>
      </c>
      <c r="AX95" s="79">
        <f>'C206 - LÁVKA PRO PĚŠÍ'!J35</f>
        <v>0</v>
      </c>
      <c r="AY95" s="79">
        <f>'C206 - LÁVKA PRO PĚŠÍ'!J36</f>
        <v>0</v>
      </c>
      <c r="AZ95" s="79">
        <f>'C206 - LÁVKA PRO PĚŠÍ'!F33</f>
        <v>0</v>
      </c>
      <c r="BA95" s="79">
        <f>'C206 - LÁVKA PRO PĚŠÍ'!F34</f>
        <v>0</v>
      </c>
      <c r="BB95" s="79">
        <f>'C206 - LÁVKA PRO PĚŠÍ'!F35</f>
        <v>0</v>
      </c>
      <c r="BC95" s="79">
        <f>'C206 - LÁVKA PRO PĚŠÍ'!F36</f>
        <v>0</v>
      </c>
      <c r="BD95" s="81">
        <f>'C206 - LÁVKA PRO PĚŠÍ'!F37</f>
        <v>0</v>
      </c>
      <c r="BT95" s="82" t="s">
        <v>81</v>
      </c>
      <c r="BV95" s="82" t="s">
        <v>75</v>
      </c>
      <c r="BW95" s="82" t="s">
        <v>82</v>
      </c>
      <c r="BX95" s="82" t="s">
        <v>5</v>
      </c>
      <c r="CL95" s="82" t="s">
        <v>1</v>
      </c>
      <c r="CM95" s="82" t="s">
        <v>83</v>
      </c>
    </row>
    <row r="96" spans="1:91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ElLpiO96vxT2HL8Tsj5TD1VsWyFsBKTTvVK5l8eMCVDcFTcHZ7t5LN1SoQTjl5UjvFpqNyybj6pG8mLW8zEMGw==" saltValue="G7kskGGzMZo5a1brhpvOEY3QtHndeJC8qmTDLr1XWawKmWaqWZM/JKFR8wtnUp7fAzEyB5UicK+lumc/WZflm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C206 - LÁVKA PRO PĚŠÍ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23"/>
  <sheetViews>
    <sheetView showGridLines="0" tabSelected="1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84</v>
      </c>
      <c r="L4" s="19"/>
      <c r="M4" s="8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0" t="str">
        <f>'Rekapitulace stavby'!K6</f>
        <v>Oprava lávky Krásného přes tramvaj ev.č. BM-600</v>
      </c>
      <c r="F7" s="221"/>
      <c r="G7" s="221"/>
      <c r="H7" s="221"/>
      <c r="L7" s="19"/>
    </row>
    <row r="8" spans="2:46" s="1" customFormat="1" ht="12" customHeight="1">
      <c r="B8" s="31"/>
      <c r="D8" s="26" t="s">
        <v>85</v>
      </c>
      <c r="L8" s="31"/>
    </row>
    <row r="9" spans="2:46" s="1" customFormat="1" ht="16.5" customHeight="1">
      <c r="B9" s="31"/>
      <c r="E9" s="192" t="s">
        <v>86</v>
      </c>
      <c r="F9" s="219"/>
      <c r="G9" s="219"/>
      <c r="H9" s="21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13. 2. 2023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2" t="str">
        <f>'Rekapitulace stavby'!E14</f>
        <v>Vyplň údaj</v>
      </c>
      <c r="F18" s="211"/>
      <c r="G18" s="211"/>
      <c r="H18" s="211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4"/>
      <c r="E27" s="215" t="s">
        <v>1</v>
      </c>
      <c r="F27" s="215"/>
      <c r="G27" s="215"/>
      <c r="H27" s="215"/>
      <c r="L27" s="84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5" t="s">
        <v>33</v>
      </c>
      <c r="J30" s="65">
        <f>ROUND(J131,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86">
        <f>ROUND((SUM(BE131:BE622)),  2)</f>
        <v>0</v>
      </c>
      <c r="I33" s="87">
        <v>0.21</v>
      </c>
      <c r="J33" s="86">
        <f>ROUND(((SUM(BE131:BE622))*I33),  2)</f>
        <v>0</v>
      </c>
      <c r="L33" s="31"/>
    </row>
    <row r="34" spans="2:12" s="1" customFormat="1" ht="14.45" customHeight="1">
      <c r="B34" s="31"/>
      <c r="E34" s="26" t="s">
        <v>39</v>
      </c>
      <c r="F34" s="86">
        <f>ROUND((SUM(BF131:BF622)),  2)</f>
        <v>0</v>
      </c>
      <c r="I34" s="87">
        <v>0.15</v>
      </c>
      <c r="J34" s="86">
        <f>ROUND(((SUM(BF131:BF622))*I34),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86">
        <f>ROUND((SUM(BG131:BG622)),  2)</f>
        <v>0</v>
      </c>
      <c r="I35" s="87">
        <v>0.21</v>
      </c>
      <c r="J35" s="86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86">
        <f>ROUND((SUM(BH131:BH622)),  2)</f>
        <v>0</v>
      </c>
      <c r="I36" s="87">
        <v>0.15</v>
      </c>
      <c r="J36" s="86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86">
        <f>ROUND((SUM(BI131:BI622)),  2)</f>
        <v>0</v>
      </c>
      <c r="I37" s="87">
        <v>0</v>
      </c>
      <c r="J37" s="86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88"/>
      <c r="D39" s="89" t="s">
        <v>43</v>
      </c>
      <c r="E39" s="56"/>
      <c r="F39" s="56"/>
      <c r="G39" s="90" t="s">
        <v>44</v>
      </c>
      <c r="H39" s="91" t="s">
        <v>45</v>
      </c>
      <c r="I39" s="56"/>
      <c r="J39" s="92">
        <f>SUM(J30:J37)</f>
        <v>0</v>
      </c>
      <c r="K39" s="9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31"/>
      <c r="D61" s="42" t="s">
        <v>48</v>
      </c>
      <c r="E61" s="33"/>
      <c r="F61" s="94" t="s">
        <v>49</v>
      </c>
      <c r="G61" s="42" t="s">
        <v>48</v>
      </c>
      <c r="H61" s="33"/>
      <c r="I61" s="33"/>
      <c r="J61" s="95" t="s">
        <v>49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31"/>
      <c r="D76" s="42" t="s">
        <v>48</v>
      </c>
      <c r="E76" s="33"/>
      <c r="F76" s="94" t="s">
        <v>49</v>
      </c>
      <c r="G76" s="42" t="s">
        <v>48</v>
      </c>
      <c r="H76" s="33"/>
      <c r="I76" s="33"/>
      <c r="J76" s="95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87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20" t="str">
        <f>E7</f>
        <v>Oprava lávky Krásného přes tramvaj ev.č. BM-600</v>
      </c>
      <c r="F85" s="221"/>
      <c r="G85" s="221"/>
      <c r="H85" s="221"/>
      <c r="L85" s="31"/>
    </row>
    <row r="86" spans="2:47" s="1" customFormat="1" ht="12" hidden="1" customHeight="1">
      <c r="B86" s="31"/>
      <c r="C86" s="26" t="s">
        <v>85</v>
      </c>
      <c r="L86" s="31"/>
    </row>
    <row r="87" spans="2:47" s="1" customFormat="1" ht="16.5" hidden="1" customHeight="1">
      <c r="B87" s="31"/>
      <c r="E87" s="192" t="str">
        <f>E9</f>
        <v>C206 - LÁVKA PRO PĚŠÍ</v>
      </c>
      <c r="F87" s="219"/>
      <c r="G87" s="219"/>
      <c r="H87" s="219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13. 2. 2023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96" t="s">
        <v>88</v>
      </c>
      <c r="D94" s="88"/>
      <c r="E94" s="88"/>
      <c r="F94" s="88"/>
      <c r="G94" s="88"/>
      <c r="H94" s="88"/>
      <c r="I94" s="88"/>
      <c r="J94" s="97" t="s">
        <v>89</v>
      </c>
      <c r="K94" s="8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98" t="s">
        <v>90</v>
      </c>
      <c r="J96" s="65">
        <f>J131</f>
        <v>0</v>
      </c>
      <c r="L96" s="31"/>
      <c r="AU96" s="16" t="s">
        <v>91</v>
      </c>
    </row>
    <row r="97" spans="2:12" s="8" customFormat="1" ht="24.95" hidden="1" customHeight="1">
      <c r="B97" s="99"/>
      <c r="D97" s="100" t="s">
        <v>92</v>
      </c>
      <c r="E97" s="101"/>
      <c r="F97" s="101"/>
      <c r="G97" s="101"/>
      <c r="H97" s="101"/>
      <c r="I97" s="101"/>
      <c r="J97" s="102">
        <f>J132</f>
        <v>0</v>
      </c>
      <c r="L97" s="99"/>
    </row>
    <row r="98" spans="2:12" s="9" customFormat="1" ht="19.899999999999999" hidden="1" customHeight="1">
      <c r="B98" s="103"/>
      <c r="D98" s="104" t="s">
        <v>93</v>
      </c>
      <c r="E98" s="105"/>
      <c r="F98" s="105"/>
      <c r="G98" s="105"/>
      <c r="H98" s="105"/>
      <c r="I98" s="105"/>
      <c r="J98" s="106">
        <f>J133</f>
        <v>0</v>
      </c>
      <c r="L98" s="103"/>
    </row>
    <row r="99" spans="2:12" s="9" customFormat="1" ht="19.899999999999999" hidden="1" customHeight="1">
      <c r="B99" s="103"/>
      <c r="D99" s="104" t="s">
        <v>94</v>
      </c>
      <c r="E99" s="105"/>
      <c r="F99" s="105"/>
      <c r="G99" s="105"/>
      <c r="H99" s="105"/>
      <c r="I99" s="105"/>
      <c r="J99" s="106">
        <f>J179</f>
        <v>0</v>
      </c>
      <c r="L99" s="103"/>
    </row>
    <row r="100" spans="2:12" s="9" customFormat="1" ht="19.899999999999999" hidden="1" customHeight="1">
      <c r="B100" s="103"/>
      <c r="D100" s="104" t="s">
        <v>95</v>
      </c>
      <c r="E100" s="105"/>
      <c r="F100" s="105"/>
      <c r="G100" s="105"/>
      <c r="H100" s="105"/>
      <c r="I100" s="105"/>
      <c r="J100" s="106">
        <f>J186</f>
        <v>0</v>
      </c>
      <c r="L100" s="103"/>
    </row>
    <row r="101" spans="2:12" s="9" customFormat="1" ht="19.899999999999999" hidden="1" customHeight="1">
      <c r="B101" s="103"/>
      <c r="D101" s="104" t="s">
        <v>96</v>
      </c>
      <c r="E101" s="105"/>
      <c r="F101" s="105"/>
      <c r="G101" s="105"/>
      <c r="H101" s="105"/>
      <c r="I101" s="105"/>
      <c r="J101" s="106">
        <f>J207</f>
        <v>0</v>
      </c>
      <c r="L101" s="103"/>
    </row>
    <row r="102" spans="2:12" s="9" customFormat="1" ht="19.899999999999999" hidden="1" customHeight="1">
      <c r="B102" s="103"/>
      <c r="D102" s="104" t="s">
        <v>97</v>
      </c>
      <c r="E102" s="105"/>
      <c r="F102" s="105"/>
      <c r="G102" s="105"/>
      <c r="H102" s="105"/>
      <c r="I102" s="105"/>
      <c r="J102" s="106">
        <f>J256</f>
        <v>0</v>
      </c>
      <c r="L102" s="103"/>
    </row>
    <row r="103" spans="2:12" s="9" customFormat="1" ht="19.899999999999999" hidden="1" customHeight="1">
      <c r="B103" s="103"/>
      <c r="D103" s="104" t="s">
        <v>98</v>
      </c>
      <c r="E103" s="105"/>
      <c r="F103" s="105"/>
      <c r="G103" s="105"/>
      <c r="H103" s="105"/>
      <c r="I103" s="105"/>
      <c r="J103" s="106">
        <f>J296</f>
        <v>0</v>
      </c>
      <c r="L103" s="103"/>
    </row>
    <row r="104" spans="2:12" s="9" customFormat="1" ht="19.899999999999999" hidden="1" customHeight="1">
      <c r="B104" s="103"/>
      <c r="D104" s="104" t="s">
        <v>99</v>
      </c>
      <c r="E104" s="105"/>
      <c r="F104" s="105"/>
      <c r="G104" s="105"/>
      <c r="H104" s="105"/>
      <c r="I104" s="105"/>
      <c r="J104" s="106">
        <f>J310</f>
        <v>0</v>
      </c>
      <c r="L104" s="103"/>
    </row>
    <row r="105" spans="2:12" s="9" customFormat="1" ht="19.899999999999999" hidden="1" customHeight="1">
      <c r="B105" s="103"/>
      <c r="D105" s="104" t="s">
        <v>100</v>
      </c>
      <c r="E105" s="105"/>
      <c r="F105" s="105"/>
      <c r="G105" s="105"/>
      <c r="H105" s="105"/>
      <c r="I105" s="105"/>
      <c r="J105" s="106">
        <f>J496</f>
        <v>0</v>
      </c>
      <c r="L105" s="103"/>
    </row>
    <row r="106" spans="2:12" s="8" customFormat="1" ht="24.95" hidden="1" customHeight="1">
      <c r="B106" s="99"/>
      <c r="D106" s="100" t="s">
        <v>101</v>
      </c>
      <c r="E106" s="101"/>
      <c r="F106" s="101"/>
      <c r="G106" s="101"/>
      <c r="H106" s="101"/>
      <c r="I106" s="101"/>
      <c r="J106" s="102">
        <f>J542</f>
        <v>0</v>
      </c>
      <c r="L106" s="99"/>
    </row>
    <row r="107" spans="2:12" s="9" customFormat="1" ht="19.899999999999999" hidden="1" customHeight="1">
      <c r="B107" s="103"/>
      <c r="D107" s="104" t="s">
        <v>102</v>
      </c>
      <c r="E107" s="105"/>
      <c r="F107" s="105"/>
      <c r="G107" s="105"/>
      <c r="H107" s="105"/>
      <c r="I107" s="105"/>
      <c r="J107" s="106">
        <f>J543</f>
        <v>0</v>
      </c>
      <c r="L107" s="103"/>
    </row>
    <row r="108" spans="2:12" s="8" customFormat="1" ht="24.95" hidden="1" customHeight="1">
      <c r="B108" s="99"/>
      <c r="D108" s="100" t="s">
        <v>103</v>
      </c>
      <c r="E108" s="101"/>
      <c r="F108" s="101"/>
      <c r="G108" s="101"/>
      <c r="H108" s="101"/>
      <c r="I108" s="101"/>
      <c r="J108" s="102">
        <f>J567</f>
        <v>0</v>
      </c>
      <c r="L108" s="99"/>
    </row>
    <row r="109" spans="2:12" s="9" customFormat="1" ht="19.899999999999999" hidden="1" customHeight="1">
      <c r="B109" s="103"/>
      <c r="D109" s="104" t="s">
        <v>104</v>
      </c>
      <c r="E109" s="105"/>
      <c r="F109" s="105"/>
      <c r="G109" s="105"/>
      <c r="H109" s="105"/>
      <c r="I109" s="105"/>
      <c r="J109" s="106">
        <f>J568</f>
        <v>0</v>
      </c>
      <c r="L109" s="103"/>
    </row>
    <row r="110" spans="2:12" s="9" customFormat="1" ht="19.899999999999999" hidden="1" customHeight="1">
      <c r="B110" s="103"/>
      <c r="D110" s="104" t="s">
        <v>105</v>
      </c>
      <c r="E110" s="105"/>
      <c r="F110" s="105"/>
      <c r="G110" s="105"/>
      <c r="H110" s="105"/>
      <c r="I110" s="105"/>
      <c r="J110" s="106">
        <f>J611</f>
        <v>0</v>
      </c>
      <c r="L110" s="103"/>
    </row>
    <row r="111" spans="2:12" s="9" customFormat="1" ht="19.899999999999999" hidden="1" customHeight="1">
      <c r="B111" s="103"/>
      <c r="D111" s="104" t="s">
        <v>106</v>
      </c>
      <c r="E111" s="105"/>
      <c r="F111" s="105"/>
      <c r="G111" s="105"/>
      <c r="H111" s="105"/>
      <c r="I111" s="105"/>
      <c r="J111" s="106">
        <f>J616</f>
        <v>0</v>
      </c>
      <c r="L111" s="103"/>
    </row>
    <row r="112" spans="2:12" s="1" customFormat="1" ht="21.75" hidden="1" customHeight="1">
      <c r="B112" s="31"/>
      <c r="L112" s="31"/>
    </row>
    <row r="113" spans="2:12" s="1" customFormat="1" ht="6.95" hidden="1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1"/>
    </row>
    <row r="114" spans="2:12" hidden="1"/>
    <row r="115" spans="2:12" hidden="1"/>
    <row r="116" spans="2:12" hidden="1"/>
    <row r="117" spans="2:12" s="1" customFormat="1" ht="6.95" customHeight="1"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31"/>
    </row>
    <row r="118" spans="2:12" s="1" customFormat="1" ht="24.95" customHeight="1">
      <c r="B118" s="31"/>
      <c r="C118" s="20" t="s">
        <v>107</v>
      </c>
      <c r="L118" s="31"/>
    </row>
    <row r="119" spans="2:12" s="1" customFormat="1" ht="6.95" customHeight="1">
      <c r="B119" s="31"/>
      <c r="L119" s="31"/>
    </row>
    <row r="120" spans="2:12" s="1" customFormat="1" ht="12" customHeight="1">
      <c r="B120" s="31"/>
      <c r="C120" s="26" t="s">
        <v>16</v>
      </c>
      <c r="L120" s="31"/>
    </row>
    <row r="121" spans="2:12" s="1" customFormat="1" ht="16.5" customHeight="1">
      <c r="B121" s="31"/>
      <c r="E121" s="220" t="str">
        <f>E7</f>
        <v>Oprava lávky Krásného přes tramvaj ev.č. BM-600</v>
      </c>
      <c r="F121" s="221"/>
      <c r="G121" s="221"/>
      <c r="H121" s="221"/>
      <c r="L121" s="31"/>
    </row>
    <row r="122" spans="2:12" s="1" customFormat="1" ht="12" customHeight="1">
      <c r="B122" s="31"/>
      <c r="C122" s="26" t="s">
        <v>85</v>
      </c>
      <c r="L122" s="31"/>
    </row>
    <row r="123" spans="2:12" s="1" customFormat="1" ht="16.5" customHeight="1">
      <c r="B123" s="31"/>
      <c r="E123" s="192" t="str">
        <f>E9</f>
        <v>C206 - LÁVKA PRO PĚŠÍ</v>
      </c>
      <c r="F123" s="219"/>
      <c r="G123" s="219"/>
      <c r="H123" s="219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F12</f>
        <v xml:space="preserve"> </v>
      </c>
      <c r="I125" s="26" t="s">
        <v>22</v>
      </c>
      <c r="J125" s="51" t="str">
        <f>IF(J12="","",J12)</f>
        <v>13. 2. 2023</v>
      </c>
      <c r="L125" s="31"/>
    </row>
    <row r="126" spans="2:12" s="1" customFormat="1" ht="6.95" customHeight="1">
      <c r="B126" s="31"/>
      <c r="L126" s="31"/>
    </row>
    <row r="127" spans="2:12" s="1" customFormat="1" ht="15.2" customHeight="1">
      <c r="B127" s="31"/>
      <c r="C127" s="26" t="s">
        <v>24</v>
      </c>
      <c r="F127" s="24" t="str">
        <f>E15</f>
        <v xml:space="preserve"> </v>
      </c>
      <c r="I127" s="26" t="s">
        <v>29</v>
      </c>
      <c r="J127" s="29" t="str">
        <f>E21</f>
        <v xml:space="preserve"> </v>
      </c>
      <c r="L127" s="31"/>
    </row>
    <row r="128" spans="2:12" s="1" customFormat="1" ht="15.2" customHeight="1">
      <c r="B128" s="31"/>
      <c r="C128" s="26" t="s">
        <v>27</v>
      </c>
      <c r="F128" s="24" t="str">
        <f>IF(E18="","",E18)</f>
        <v>Vyplň údaj</v>
      </c>
      <c r="I128" s="26" t="s">
        <v>31</v>
      </c>
      <c r="J128" s="29" t="str">
        <f>E24</f>
        <v xml:space="preserve"> 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07"/>
      <c r="C130" s="108" t="s">
        <v>108</v>
      </c>
      <c r="D130" s="109" t="s">
        <v>58</v>
      </c>
      <c r="E130" s="109" t="s">
        <v>54</v>
      </c>
      <c r="F130" s="109" t="s">
        <v>55</v>
      </c>
      <c r="G130" s="109" t="s">
        <v>109</v>
      </c>
      <c r="H130" s="109" t="s">
        <v>110</v>
      </c>
      <c r="I130" s="109" t="s">
        <v>111</v>
      </c>
      <c r="J130" s="110" t="s">
        <v>89</v>
      </c>
      <c r="K130" s="111" t="s">
        <v>112</v>
      </c>
      <c r="L130" s="107"/>
      <c r="M130" s="58" t="s">
        <v>1</v>
      </c>
      <c r="N130" s="59" t="s">
        <v>37</v>
      </c>
      <c r="O130" s="59" t="s">
        <v>113</v>
      </c>
      <c r="P130" s="59" t="s">
        <v>114</v>
      </c>
      <c r="Q130" s="59" t="s">
        <v>115</v>
      </c>
      <c r="R130" s="59" t="s">
        <v>116</v>
      </c>
      <c r="S130" s="59" t="s">
        <v>117</v>
      </c>
      <c r="T130" s="60" t="s">
        <v>118</v>
      </c>
    </row>
    <row r="131" spans="2:65" s="1" customFormat="1" ht="22.9" customHeight="1">
      <c r="B131" s="31"/>
      <c r="C131" s="63" t="s">
        <v>119</v>
      </c>
      <c r="J131" s="112">
        <f>BK131</f>
        <v>0</v>
      </c>
      <c r="L131" s="31"/>
      <c r="M131" s="61"/>
      <c r="N131" s="52"/>
      <c r="O131" s="52"/>
      <c r="P131" s="113">
        <f>P132+P542+P567</f>
        <v>0</v>
      </c>
      <c r="Q131" s="52"/>
      <c r="R131" s="113">
        <f>R132+R542+R567</f>
        <v>405.70209769744406</v>
      </c>
      <c r="S131" s="52"/>
      <c r="T131" s="114">
        <f>T132+T542+T567</f>
        <v>221.38219999999998</v>
      </c>
      <c r="AT131" s="16" t="s">
        <v>72</v>
      </c>
      <c r="AU131" s="16" t="s">
        <v>91</v>
      </c>
      <c r="BK131" s="115">
        <f>BK132+BK542+BK567</f>
        <v>0</v>
      </c>
    </row>
    <row r="132" spans="2:65" s="11" customFormat="1" ht="25.9" customHeight="1">
      <c r="B132" s="116"/>
      <c r="D132" s="117" t="s">
        <v>72</v>
      </c>
      <c r="E132" s="118" t="s">
        <v>120</v>
      </c>
      <c r="F132" s="118" t="s">
        <v>121</v>
      </c>
      <c r="I132" s="119"/>
      <c r="J132" s="120">
        <f>BK132</f>
        <v>0</v>
      </c>
      <c r="L132" s="116"/>
      <c r="M132" s="121"/>
      <c r="P132" s="122">
        <f>P133+P179+P186+P207+P256+P296+P310+P496</f>
        <v>0</v>
      </c>
      <c r="R132" s="122">
        <f>R133+R179+R186+R207+R256+R296+R310+R496</f>
        <v>404.29168643594409</v>
      </c>
      <c r="T132" s="123">
        <f>T133+T179+T186+T207+T256+T296+T310+T496</f>
        <v>220.71659999999997</v>
      </c>
      <c r="AR132" s="117" t="s">
        <v>81</v>
      </c>
      <c r="AT132" s="124" t="s">
        <v>72</v>
      </c>
      <c r="AU132" s="124" t="s">
        <v>73</v>
      </c>
      <c r="AY132" s="117" t="s">
        <v>122</v>
      </c>
      <c r="BK132" s="125">
        <f>BK133+BK179+BK186+BK207+BK256+BK296+BK310+BK496</f>
        <v>0</v>
      </c>
    </row>
    <row r="133" spans="2:65" s="11" customFormat="1" ht="22.9" customHeight="1">
      <c r="B133" s="116"/>
      <c r="D133" s="117" t="s">
        <v>72</v>
      </c>
      <c r="E133" s="126" t="s">
        <v>81</v>
      </c>
      <c r="F133" s="126" t="s">
        <v>123</v>
      </c>
      <c r="I133" s="119"/>
      <c r="J133" s="127">
        <f>BK133</f>
        <v>0</v>
      </c>
      <c r="L133" s="116"/>
      <c r="M133" s="121"/>
      <c r="P133" s="122">
        <f>SUM(P134:P178)</f>
        <v>0</v>
      </c>
      <c r="R133" s="122">
        <f>SUM(R134:R178)</f>
        <v>1.6496E-2</v>
      </c>
      <c r="T133" s="123">
        <f>SUM(T134:T178)</f>
        <v>122.5958</v>
      </c>
      <c r="AR133" s="117" t="s">
        <v>81</v>
      </c>
      <c r="AT133" s="124" t="s">
        <v>72</v>
      </c>
      <c r="AU133" s="124" t="s">
        <v>81</v>
      </c>
      <c r="AY133" s="117" t="s">
        <v>122</v>
      </c>
      <c r="BK133" s="125">
        <f>SUM(BK134:BK178)</f>
        <v>0</v>
      </c>
    </row>
    <row r="134" spans="2:65" s="1" customFormat="1" ht="24.2" customHeight="1">
      <c r="B134" s="31"/>
      <c r="C134" s="128" t="s">
        <v>81</v>
      </c>
      <c r="D134" s="128" t="s">
        <v>124</v>
      </c>
      <c r="E134" s="129" t="s">
        <v>125</v>
      </c>
      <c r="F134" s="130" t="s">
        <v>126</v>
      </c>
      <c r="G134" s="131" t="s">
        <v>127</v>
      </c>
      <c r="H134" s="132">
        <v>42.5</v>
      </c>
      <c r="I134" s="133"/>
      <c r="J134" s="134">
        <f>ROUND(I134*H134,2)</f>
        <v>0</v>
      </c>
      <c r="K134" s="135"/>
      <c r="L134" s="31"/>
      <c r="M134" s="136" t="s">
        <v>1</v>
      </c>
      <c r="N134" s="137" t="s">
        <v>38</v>
      </c>
      <c r="P134" s="138">
        <f>O134*H134</f>
        <v>0</v>
      </c>
      <c r="Q134" s="138">
        <v>0</v>
      </c>
      <c r="R134" s="138">
        <f>Q134*H134</f>
        <v>0</v>
      </c>
      <c r="S134" s="138">
        <v>0.255</v>
      </c>
      <c r="T134" s="139">
        <f>S134*H134</f>
        <v>10.8375</v>
      </c>
      <c r="AR134" s="140" t="s">
        <v>128</v>
      </c>
      <c r="AT134" s="140" t="s">
        <v>124</v>
      </c>
      <c r="AU134" s="140" t="s">
        <v>83</v>
      </c>
      <c r="AY134" s="16" t="s">
        <v>122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6" t="s">
        <v>81</v>
      </c>
      <c r="BK134" s="141">
        <f>ROUND(I134*H134,2)</f>
        <v>0</v>
      </c>
      <c r="BL134" s="16" t="s">
        <v>128</v>
      </c>
      <c r="BM134" s="140" t="s">
        <v>83</v>
      </c>
    </row>
    <row r="135" spans="2:65" s="1" customFormat="1">
      <c r="B135" s="31"/>
      <c r="D135" s="142" t="s">
        <v>129</v>
      </c>
      <c r="F135" s="143" t="s">
        <v>130</v>
      </c>
      <c r="I135" s="144"/>
      <c r="L135" s="31"/>
      <c r="M135" s="145"/>
      <c r="T135" s="55"/>
      <c r="AT135" s="16" t="s">
        <v>129</v>
      </c>
      <c r="AU135" s="16" t="s">
        <v>83</v>
      </c>
    </row>
    <row r="136" spans="2:65" s="12" customFormat="1" ht="22.5">
      <c r="B136" s="146"/>
      <c r="D136" s="147" t="s">
        <v>131</v>
      </c>
      <c r="E136" s="148" t="s">
        <v>1</v>
      </c>
      <c r="F136" s="149" t="s">
        <v>132</v>
      </c>
      <c r="H136" s="150">
        <v>42.5</v>
      </c>
      <c r="I136" s="151"/>
      <c r="L136" s="146"/>
      <c r="M136" s="152"/>
      <c r="T136" s="153"/>
      <c r="AT136" s="148" t="s">
        <v>131</v>
      </c>
      <c r="AU136" s="148" t="s">
        <v>83</v>
      </c>
      <c r="AV136" s="12" t="s">
        <v>83</v>
      </c>
      <c r="AW136" s="12" t="s">
        <v>30</v>
      </c>
      <c r="AX136" s="12" t="s">
        <v>73</v>
      </c>
      <c r="AY136" s="148" t="s">
        <v>122</v>
      </c>
    </row>
    <row r="137" spans="2:65" s="13" customFormat="1">
      <c r="B137" s="154"/>
      <c r="D137" s="147" t="s">
        <v>131</v>
      </c>
      <c r="E137" s="155" t="s">
        <v>1</v>
      </c>
      <c r="F137" s="156" t="s">
        <v>133</v>
      </c>
      <c r="H137" s="157">
        <v>42.5</v>
      </c>
      <c r="I137" s="158"/>
      <c r="L137" s="154"/>
      <c r="M137" s="159"/>
      <c r="T137" s="160"/>
      <c r="AT137" s="155" t="s">
        <v>131</v>
      </c>
      <c r="AU137" s="155" t="s">
        <v>83</v>
      </c>
      <c r="AV137" s="13" t="s">
        <v>128</v>
      </c>
      <c r="AW137" s="13" t="s">
        <v>30</v>
      </c>
      <c r="AX137" s="13" t="s">
        <v>81</v>
      </c>
      <c r="AY137" s="155" t="s">
        <v>122</v>
      </c>
    </row>
    <row r="138" spans="2:65" s="1" customFormat="1" ht="24.2" customHeight="1">
      <c r="B138" s="31"/>
      <c r="C138" s="128" t="s">
        <v>83</v>
      </c>
      <c r="D138" s="128" t="s">
        <v>124</v>
      </c>
      <c r="E138" s="129" t="s">
        <v>134</v>
      </c>
      <c r="F138" s="130" t="s">
        <v>135</v>
      </c>
      <c r="G138" s="131" t="s">
        <v>127</v>
      </c>
      <c r="H138" s="132">
        <v>15</v>
      </c>
      <c r="I138" s="133"/>
      <c r="J138" s="134">
        <f>ROUND(I138*H138,2)</f>
        <v>0</v>
      </c>
      <c r="K138" s="135"/>
      <c r="L138" s="31"/>
      <c r="M138" s="136" t="s">
        <v>1</v>
      </c>
      <c r="N138" s="137" t="s">
        <v>38</v>
      </c>
      <c r="P138" s="138">
        <f>O138*H138</f>
        <v>0</v>
      </c>
      <c r="Q138" s="138">
        <v>0</v>
      </c>
      <c r="R138" s="138">
        <f>Q138*H138</f>
        <v>0</v>
      </c>
      <c r="S138" s="138">
        <v>9.8000000000000004E-2</v>
      </c>
      <c r="T138" s="139">
        <f>S138*H138</f>
        <v>1.47</v>
      </c>
      <c r="AR138" s="140" t="s">
        <v>128</v>
      </c>
      <c r="AT138" s="140" t="s">
        <v>124</v>
      </c>
      <c r="AU138" s="140" t="s">
        <v>83</v>
      </c>
      <c r="AY138" s="16" t="s">
        <v>122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81</v>
      </c>
      <c r="BK138" s="141">
        <f>ROUND(I138*H138,2)</f>
        <v>0</v>
      </c>
      <c r="BL138" s="16" t="s">
        <v>128</v>
      </c>
      <c r="BM138" s="140" t="s">
        <v>128</v>
      </c>
    </row>
    <row r="139" spans="2:65" s="1" customFormat="1">
      <c r="B139" s="31"/>
      <c r="D139" s="142" t="s">
        <v>129</v>
      </c>
      <c r="F139" s="143" t="s">
        <v>136</v>
      </c>
      <c r="I139" s="144"/>
      <c r="L139" s="31"/>
      <c r="M139" s="145"/>
      <c r="T139" s="55"/>
      <c r="AT139" s="16" t="s">
        <v>129</v>
      </c>
      <c r="AU139" s="16" t="s">
        <v>83</v>
      </c>
    </row>
    <row r="140" spans="2:65" s="14" customFormat="1" ht="22.5">
      <c r="B140" s="161"/>
      <c r="D140" s="147" t="s">
        <v>131</v>
      </c>
      <c r="E140" s="162" t="s">
        <v>1</v>
      </c>
      <c r="F140" s="163" t="s">
        <v>137</v>
      </c>
      <c r="H140" s="162" t="s">
        <v>1</v>
      </c>
      <c r="I140" s="164"/>
      <c r="L140" s="161"/>
      <c r="M140" s="165"/>
      <c r="T140" s="166"/>
      <c r="AT140" s="162" t="s">
        <v>131</v>
      </c>
      <c r="AU140" s="162" t="s">
        <v>83</v>
      </c>
      <c r="AV140" s="14" t="s">
        <v>81</v>
      </c>
      <c r="AW140" s="14" t="s">
        <v>30</v>
      </c>
      <c r="AX140" s="14" t="s">
        <v>73</v>
      </c>
      <c r="AY140" s="162" t="s">
        <v>122</v>
      </c>
    </row>
    <row r="141" spans="2:65" s="12" customFormat="1" ht="22.5">
      <c r="B141" s="146"/>
      <c r="D141" s="147" t="s">
        <v>131</v>
      </c>
      <c r="E141" s="148" t="s">
        <v>1</v>
      </c>
      <c r="F141" s="149" t="s">
        <v>138</v>
      </c>
      <c r="H141" s="150">
        <v>15</v>
      </c>
      <c r="I141" s="151"/>
      <c r="L141" s="146"/>
      <c r="M141" s="152"/>
      <c r="T141" s="153"/>
      <c r="AT141" s="148" t="s">
        <v>131</v>
      </c>
      <c r="AU141" s="148" t="s">
        <v>83</v>
      </c>
      <c r="AV141" s="12" t="s">
        <v>83</v>
      </c>
      <c r="AW141" s="12" t="s">
        <v>30</v>
      </c>
      <c r="AX141" s="12" t="s">
        <v>73</v>
      </c>
      <c r="AY141" s="148" t="s">
        <v>122</v>
      </c>
    </row>
    <row r="142" spans="2:65" s="13" customFormat="1">
      <c r="B142" s="154"/>
      <c r="D142" s="147" t="s">
        <v>131</v>
      </c>
      <c r="E142" s="155" t="s">
        <v>1</v>
      </c>
      <c r="F142" s="156" t="s">
        <v>133</v>
      </c>
      <c r="H142" s="157">
        <v>15</v>
      </c>
      <c r="I142" s="158"/>
      <c r="L142" s="154"/>
      <c r="M142" s="159"/>
      <c r="T142" s="160"/>
      <c r="AT142" s="155" t="s">
        <v>131</v>
      </c>
      <c r="AU142" s="155" t="s">
        <v>83</v>
      </c>
      <c r="AV142" s="13" t="s">
        <v>128</v>
      </c>
      <c r="AW142" s="13" t="s">
        <v>30</v>
      </c>
      <c r="AX142" s="13" t="s">
        <v>81</v>
      </c>
      <c r="AY142" s="155" t="s">
        <v>122</v>
      </c>
    </row>
    <row r="143" spans="2:65" s="1" customFormat="1" ht="24.2" customHeight="1">
      <c r="B143" s="31"/>
      <c r="C143" s="128" t="s">
        <v>139</v>
      </c>
      <c r="D143" s="128" t="s">
        <v>124</v>
      </c>
      <c r="E143" s="129" t="s">
        <v>140</v>
      </c>
      <c r="F143" s="130" t="s">
        <v>141</v>
      </c>
      <c r="G143" s="131" t="s">
        <v>127</v>
      </c>
      <c r="H143" s="132">
        <v>15</v>
      </c>
      <c r="I143" s="133"/>
      <c r="J143" s="134">
        <f>ROUND(I143*H143,2)</f>
        <v>0</v>
      </c>
      <c r="K143" s="135"/>
      <c r="L143" s="31"/>
      <c r="M143" s="136" t="s">
        <v>1</v>
      </c>
      <c r="N143" s="137" t="s">
        <v>38</v>
      </c>
      <c r="P143" s="138">
        <f>O143*H143</f>
        <v>0</v>
      </c>
      <c r="Q143" s="138">
        <v>0</v>
      </c>
      <c r="R143" s="138">
        <f>Q143*H143</f>
        <v>0</v>
      </c>
      <c r="S143" s="138">
        <v>0.22</v>
      </c>
      <c r="T143" s="139">
        <f>S143*H143</f>
        <v>3.3</v>
      </c>
      <c r="AR143" s="140" t="s">
        <v>128</v>
      </c>
      <c r="AT143" s="140" t="s">
        <v>124</v>
      </c>
      <c r="AU143" s="140" t="s">
        <v>83</v>
      </c>
      <c r="AY143" s="16" t="s">
        <v>122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6" t="s">
        <v>81</v>
      </c>
      <c r="BK143" s="141">
        <f>ROUND(I143*H143,2)</f>
        <v>0</v>
      </c>
      <c r="BL143" s="16" t="s">
        <v>128</v>
      </c>
      <c r="BM143" s="140" t="s">
        <v>142</v>
      </c>
    </row>
    <row r="144" spans="2:65" s="1" customFormat="1">
      <c r="B144" s="31"/>
      <c r="D144" s="142" t="s">
        <v>129</v>
      </c>
      <c r="F144" s="143" t="s">
        <v>143</v>
      </c>
      <c r="I144" s="144"/>
      <c r="L144" s="31"/>
      <c r="M144" s="145"/>
      <c r="T144" s="55"/>
      <c r="AT144" s="16" t="s">
        <v>129</v>
      </c>
      <c r="AU144" s="16" t="s">
        <v>83</v>
      </c>
    </row>
    <row r="145" spans="2:65" s="14" customFormat="1" ht="22.5">
      <c r="B145" s="161"/>
      <c r="D145" s="147" t="s">
        <v>131</v>
      </c>
      <c r="E145" s="162" t="s">
        <v>1</v>
      </c>
      <c r="F145" s="163" t="s">
        <v>144</v>
      </c>
      <c r="H145" s="162" t="s">
        <v>1</v>
      </c>
      <c r="I145" s="164"/>
      <c r="L145" s="161"/>
      <c r="M145" s="165"/>
      <c r="T145" s="166"/>
      <c r="AT145" s="162" t="s">
        <v>131</v>
      </c>
      <c r="AU145" s="162" t="s">
        <v>83</v>
      </c>
      <c r="AV145" s="14" t="s">
        <v>81</v>
      </c>
      <c r="AW145" s="14" t="s">
        <v>30</v>
      </c>
      <c r="AX145" s="14" t="s">
        <v>73</v>
      </c>
      <c r="AY145" s="162" t="s">
        <v>122</v>
      </c>
    </row>
    <row r="146" spans="2:65" s="12" customFormat="1" ht="22.5">
      <c r="B146" s="146"/>
      <c r="D146" s="147" t="s">
        <v>131</v>
      </c>
      <c r="E146" s="148" t="s">
        <v>1</v>
      </c>
      <c r="F146" s="149" t="s">
        <v>138</v>
      </c>
      <c r="H146" s="150">
        <v>15</v>
      </c>
      <c r="I146" s="151"/>
      <c r="L146" s="146"/>
      <c r="M146" s="152"/>
      <c r="T146" s="153"/>
      <c r="AT146" s="148" t="s">
        <v>131</v>
      </c>
      <c r="AU146" s="148" t="s">
        <v>83</v>
      </c>
      <c r="AV146" s="12" t="s">
        <v>83</v>
      </c>
      <c r="AW146" s="12" t="s">
        <v>30</v>
      </c>
      <c r="AX146" s="12" t="s">
        <v>73</v>
      </c>
      <c r="AY146" s="148" t="s">
        <v>122</v>
      </c>
    </row>
    <row r="147" spans="2:65" s="13" customFormat="1">
      <c r="B147" s="154"/>
      <c r="D147" s="147" t="s">
        <v>131</v>
      </c>
      <c r="E147" s="155" t="s">
        <v>1</v>
      </c>
      <c r="F147" s="156" t="s">
        <v>133</v>
      </c>
      <c r="H147" s="157">
        <v>15</v>
      </c>
      <c r="I147" s="158"/>
      <c r="L147" s="154"/>
      <c r="M147" s="159"/>
      <c r="T147" s="160"/>
      <c r="AT147" s="155" t="s">
        <v>131</v>
      </c>
      <c r="AU147" s="155" t="s">
        <v>83</v>
      </c>
      <c r="AV147" s="13" t="s">
        <v>128</v>
      </c>
      <c r="AW147" s="13" t="s">
        <v>30</v>
      </c>
      <c r="AX147" s="13" t="s">
        <v>81</v>
      </c>
      <c r="AY147" s="155" t="s">
        <v>122</v>
      </c>
    </row>
    <row r="148" spans="2:65" s="1" customFormat="1" ht="24.2" customHeight="1">
      <c r="B148" s="31"/>
      <c r="C148" s="128" t="s">
        <v>128</v>
      </c>
      <c r="D148" s="128" t="s">
        <v>124</v>
      </c>
      <c r="E148" s="129" t="s">
        <v>145</v>
      </c>
      <c r="F148" s="130" t="s">
        <v>146</v>
      </c>
      <c r="G148" s="131" t="s">
        <v>147</v>
      </c>
      <c r="H148" s="132">
        <v>31.5</v>
      </c>
      <c r="I148" s="133"/>
      <c r="J148" s="134">
        <f>ROUND(I148*H148,2)</f>
        <v>0</v>
      </c>
      <c r="K148" s="135"/>
      <c r="L148" s="31"/>
      <c r="M148" s="136" t="s">
        <v>1</v>
      </c>
      <c r="N148" s="137" t="s">
        <v>38</v>
      </c>
      <c r="P148" s="138">
        <f>O148*H148</f>
        <v>0</v>
      </c>
      <c r="Q148" s="138">
        <v>0</v>
      </c>
      <c r="R148" s="138">
        <f>Q148*H148</f>
        <v>0</v>
      </c>
      <c r="S148" s="138">
        <v>2</v>
      </c>
      <c r="T148" s="139">
        <f>S148*H148</f>
        <v>63</v>
      </c>
      <c r="AR148" s="140" t="s">
        <v>128</v>
      </c>
      <c r="AT148" s="140" t="s">
        <v>124</v>
      </c>
      <c r="AU148" s="140" t="s">
        <v>83</v>
      </c>
      <c r="AY148" s="16" t="s">
        <v>122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81</v>
      </c>
      <c r="BK148" s="141">
        <f>ROUND(I148*H148,2)</f>
        <v>0</v>
      </c>
      <c r="BL148" s="16" t="s">
        <v>128</v>
      </c>
      <c r="BM148" s="140" t="s">
        <v>148</v>
      </c>
    </row>
    <row r="149" spans="2:65" s="1" customFormat="1">
      <c r="B149" s="31"/>
      <c r="D149" s="142" t="s">
        <v>129</v>
      </c>
      <c r="F149" s="143" t="s">
        <v>149</v>
      </c>
      <c r="I149" s="144"/>
      <c r="L149" s="31"/>
      <c r="M149" s="145"/>
      <c r="T149" s="55"/>
      <c r="AT149" s="16" t="s">
        <v>129</v>
      </c>
      <c r="AU149" s="16" t="s">
        <v>83</v>
      </c>
    </row>
    <row r="150" spans="2:65" s="12" customFormat="1" ht="22.5">
      <c r="B150" s="146"/>
      <c r="D150" s="147" t="s">
        <v>131</v>
      </c>
      <c r="E150" s="148" t="s">
        <v>1</v>
      </c>
      <c r="F150" s="149" t="s">
        <v>150</v>
      </c>
      <c r="H150" s="150">
        <v>31.5</v>
      </c>
      <c r="I150" s="151"/>
      <c r="L150" s="146"/>
      <c r="M150" s="152"/>
      <c r="T150" s="153"/>
      <c r="AT150" s="148" t="s">
        <v>131</v>
      </c>
      <c r="AU150" s="148" t="s">
        <v>83</v>
      </c>
      <c r="AV150" s="12" t="s">
        <v>83</v>
      </c>
      <c r="AW150" s="12" t="s">
        <v>30</v>
      </c>
      <c r="AX150" s="12" t="s">
        <v>73</v>
      </c>
      <c r="AY150" s="148" t="s">
        <v>122</v>
      </c>
    </row>
    <row r="151" spans="2:65" s="13" customFormat="1">
      <c r="B151" s="154"/>
      <c r="D151" s="147" t="s">
        <v>131</v>
      </c>
      <c r="E151" s="155" t="s">
        <v>1</v>
      </c>
      <c r="F151" s="156" t="s">
        <v>133</v>
      </c>
      <c r="H151" s="157">
        <v>31.5</v>
      </c>
      <c r="I151" s="158"/>
      <c r="L151" s="154"/>
      <c r="M151" s="159"/>
      <c r="T151" s="160"/>
      <c r="AT151" s="155" t="s">
        <v>131</v>
      </c>
      <c r="AU151" s="155" t="s">
        <v>83</v>
      </c>
      <c r="AV151" s="13" t="s">
        <v>128</v>
      </c>
      <c r="AW151" s="13" t="s">
        <v>30</v>
      </c>
      <c r="AX151" s="13" t="s">
        <v>81</v>
      </c>
      <c r="AY151" s="155" t="s">
        <v>122</v>
      </c>
    </row>
    <row r="152" spans="2:65" s="1" customFormat="1" ht="24.2" customHeight="1">
      <c r="B152" s="31"/>
      <c r="C152" s="128" t="s">
        <v>151</v>
      </c>
      <c r="D152" s="128" t="s">
        <v>124</v>
      </c>
      <c r="E152" s="129" t="s">
        <v>152</v>
      </c>
      <c r="F152" s="130" t="s">
        <v>153</v>
      </c>
      <c r="G152" s="131" t="s">
        <v>147</v>
      </c>
      <c r="H152" s="132">
        <v>10.324999999999999</v>
      </c>
      <c r="I152" s="133"/>
      <c r="J152" s="134">
        <f>ROUND(I152*H152,2)</f>
        <v>0</v>
      </c>
      <c r="K152" s="135"/>
      <c r="L152" s="31"/>
      <c r="M152" s="136" t="s">
        <v>1</v>
      </c>
      <c r="N152" s="137" t="s">
        <v>38</v>
      </c>
      <c r="P152" s="138">
        <f>O152*H152</f>
        <v>0</v>
      </c>
      <c r="Q152" s="138">
        <v>0</v>
      </c>
      <c r="R152" s="138">
        <f>Q152*H152</f>
        <v>0</v>
      </c>
      <c r="S152" s="138">
        <v>1.9</v>
      </c>
      <c r="T152" s="139">
        <f>S152*H152</f>
        <v>19.617499999999996</v>
      </c>
      <c r="AR152" s="140" t="s">
        <v>128</v>
      </c>
      <c r="AT152" s="140" t="s">
        <v>124</v>
      </c>
      <c r="AU152" s="140" t="s">
        <v>83</v>
      </c>
      <c r="AY152" s="16" t="s">
        <v>122</v>
      </c>
      <c r="BE152" s="141">
        <f>IF(N152="základní",J152,0)</f>
        <v>0</v>
      </c>
      <c r="BF152" s="141">
        <f>IF(N152="snížená",J152,0)</f>
        <v>0</v>
      </c>
      <c r="BG152" s="141">
        <f>IF(N152="zákl. přenesená",J152,0)</f>
        <v>0</v>
      </c>
      <c r="BH152" s="141">
        <f>IF(N152="sníž. přenesená",J152,0)</f>
        <v>0</v>
      </c>
      <c r="BI152" s="141">
        <f>IF(N152="nulová",J152,0)</f>
        <v>0</v>
      </c>
      <c r="BJ152" s="16" t="s">
        <v>81</v>
      </c>
      <c r="BK152" s="141">
        <f>ROUND(I152*H152,2)</f>
        <v>0</v>
      </c>
      <c r="BL152" s="16" t="s">
        <v>128</v>
      </c>
      <c r="BM152" s="140" t="s">
        <v>154</v>
      </c>
    </row>
    <row r="153" spans="2:65" s="1" customFormat="1">
      <c r="B153" s="31"/>
      <c r="D153" s="142" t="s">
        <v>129</v>
      </c>
      <c r="F153" s="143" t="s">
        <v>155</v>
      </c>
      <c r="I153" s="144"/>
      <c r="L153" s="31"/>
      <c r="M153" s="145"/>
      <c r="T153" s="55"/>
      <c r="AT153" s="16" t="s">
        <v>129</v>
      </c>
      <c r="AU153" s="16" t="s">
        <v>83</v>
      </c>
    </row>
    <row r="154" spans="2:65" s="14" customFormat="1" ht="33.75">
      <c r="B154" s="161"/>
      <c r="D154" s="147" t="s">
        <v>131</v>
      </c>
      <c r="E154" s="162" t="s">
        <v>1</v>
      </c>
      <c r="F154" s="163" t="s">
        <v>156</v>
      </c>
      <c r="H154" s="162" t="s">
        <v>1</v>
      </c>
      <c r="I154" s="164"/>
      <c r="L154" s="161"/>
      <c r="M154" s="165"/>
      <c r="T154" s="166"/>
      <c r="AT154" s="162" t="s">
        <v>131</v>
      </c>
      <c r="AU154" s="162" t="s">
        <v>83</v>
      </c>
      <c r="AV154" s="14" t="s">
        <v>81</v>
      </c>
      <c r="AW154" s="14" t="s">
        <v>30</v>
      </c>
      <c r="AX154" s="14" t="s">
        <v>73</v>
      </c>
      <c r="AY154" s="162" t="s">
        <v>122</v>
      </c>
    </row>
    <row r="155" spans="2:65" s="12" customFormat="1" ht="22.5">
      <c r="B155" s="146"/>
      <c r="D155" s="147" t="s">
        <v>131</v>
      </c>
      <c r="E155" s="148" t="s">
        <v>1</v>
      </c>
      <c r="F155" s="149" t="s">
        <v>157</v>
      </c>
      <c r="H155" s="150">
        <v>6.375</v>
      </c>
      <c r="I155" s="151"/>
      <c r="L155" s="146"/>
      <c r="M155" s="152"/>
      <c r="T155" s="153"/>
      <c r="AT155" s="148" t="s">
        <v>131</v>
      </c>
      <c r="AU155" s="148" t="s">
        <v>83</v>
      </c>
      <c r="AV155" s="12" t="s">
        <v>83</v>
      </c>
      <c r="AW155" s="12" t="s">
        <v>30</v>
      </c>
      <c r="AX155" s="12" t="s">
        <v>73</v>
      </c>
      <c r="AY155" s="148" t="s">
        <v>122</v>
      </c>
    </row>
    <row r="156" spans="2:65" s="12" customFormat="1" ht="22.5">
      <c r="B156" s="146"/>
      <c r="D156" s="147" t="s">
        <v>131</v>
      </c>
      <c r="E156" s="148" t="s">
        <v>1</v>
      </c>
      <c r="F156" s="149" t="s">
        <v>158</v>
      </c>
      <c r="H156" s="150">
        <v>2.25</v>
      </c>
      <c r="I156" s="151"/>
      <c r="L156" s="146"/>
      <c r="M156" s="152"/>
      <c r="T156" s="153"/>
      <c r="AT156" s="148" t="s">
        <v>131</v>
      </c>
      <c r="AU156" s="148" t="s">
        <v>83</v>
      </c>
      <c r="AV156" s="12" t="s">
        <v>83</v>
      </c>
      <c r="AW156" s="12" t="s">
        <v>30</v>
      </c>
      <c r="AX156" s="12" t="s">
        <v>73</v>
      </c>
      <c r="AY156" s="148" t="s">
        <v>122</v>
      </c>
    </row>
    <row r="157" spans="2:65" s="12" customFormat="1" ht="22.5">
      <c r="B157" s="146"/>
      <c r="D157" s="147" t="s">
        <v>131</v>
      </c>
      <c r="E157" s="148" t="s">
        <v>1</v>
      </c>
      <c r="F157" s="149" t="s">
        <v>159</v>
      </c>
      <c r="H157" s="150">
        <v>1.7</v>
      </c>
      <c r="I157" s="151"/>
      <c r="L157" s="146"/>
      <c r="M157" s="152"/>
      <c r="T157" s="153"/>
      <c r="AT157" s="148" t="s">
        <v>131</v>
      </c>
      <c r="AU157" s="148" t="s">
        <v>83</v>
      </c>
      <c r="AV157" s="12" t="s">
        <v>83</v>
      </c>
      <c r="AW157" s="12" t="s">
        <v>30</v>
      </c>
      <c r="AX157" s="12" t="s">
        <v>73</v>
      </c>
      <c r="AY157" s="148" t="s">
        <v>122</v>
      </c>
    </row>
    <row r="158" spans="2:65" s="13" customFormat="1">
      <c r="B158" s="154"/>
      <c r="D158" s="147" t="s">
        <v>131</v>
      </c>
      <c r="E158" s="155" t="s">
        <v>1</v>
      </c>
      <c r="F158" s="156" t="s">
        <v>133</v>
      </c>
      <c r="H158" s="157">
        <v>10.324999999999999</v>
      </c>
      <c r="I158" s="158"/>
      <c r="L158" s="154"/>
      <c r="M158" s="159"/>
      <c r="T158" s="160"/>
      <c r="AT158" s="155" t="s">
        <v>131</v>
      </c>
      <c r="AU158" s="155" t="s">
        <v>83</v>
      </c>
      <c r="AV158" s="13" t="s">
        <v>128</v>
      </c>
      <c r="AW158" s="13" t="s">
        <v>30</v>
      </c>
      <c r="AX158" s="13" t="s">
        <v>81</v>
      </c>
      <c r="AY158" s="155" t="s">
        <v>122</v>
      </c>
    </row>
    <row r="159" spans="2:65" s="1" customFormat="1" ht="33" customHeight="1">
      <c r="B159" s="31"/>
      <c r="C159" s="128" t="s">
        <v>142</v>
      </c>
      <c r="D159" s="128" t="s">
        <v>124</v>
      </c>
      <c r="E159" s="129" t="s">
        <v>160</v>
      </c>
      <c r="F159" s="130" t="s">
        <v>161</v>
      </c>
      <c r="G159" s="131" t="s">
        <v>127</v>
      </c>
      <c r="H159" s="132">
        <v>353.2</v>
      </c>
      <c r="I159" s="133"/>
      <c r="J159" s="134">
        <f>ROUND(I159*H159,2)</f>
        <v>0</v>
      </c>
      <c r="K159" s="135"/>
      <c r="L159" s="31"/>
      <c r="M159" s="136" t="s">
        <v>1</v>
      </c>
      <c r="N159" s="137" t="s">
        <v>38</v>
      </c>
      <c r="P159" s="138">
        <f>O159*H159</f>
        <v>0</v>
      </c>
      <c r="Q159" s="138">
        <v>4.5000000000000003E-5</v>
      </c>
      <c r="R159" s="138">
        <f>Q159*H159</f>
        <v>1.5894000000000002E-2</v>
      </c>
      <c r="S159" s="138">
        <v>6.9000000000000006E-2</v>
      </c>
      <c r="T159" s="139">
        <f>S159*H159</f>
        <v>24.370800000000003</v>
      </c>
      <c r="AR159" s="140" t="s">
        <v>128</v>
      </c>
      <c r="AT159" s="140" t="s">
        <v>124</v>
      </c>
      <c r="AU159" s="140" t="s">
        <v>83</v>
      </c>
      <c r="AY159" s="16" t="s">
        <v>122</v>
      </c>
      <c r="BE159" s="141">
        <f>IF(N159="základní",J159,0)</f>
        <v>0</v>
      </c>
      <c r="BF159" s="141">
        <f>IF(N159="snížená",J159,0)</f>
        <v>0</v>
      </c>
      <c r="BG159" s="141">
        <f>IF(N159="zákl. přenesená",J159,0)</f>
        <v>0</v>
      </c>
      <c r="BH159" s="141">
        <f>IF(N159="sníž. přenesená",J159,0)</f>
        <v>0</v>
      </c>
      <c r="BI159" s="141">
        <f>IF(N159="nulová",J159,0)</f>
        <v>0</v>
      </c>
      <c r="BJ159" s="16" t="s">
        <v>81</v>
      </c>
      <c r="BK159" s="141">
        <f>ROUND(I159*H159,2)</f>
        <v>0</v>
      </c>
      <c r="BL159" s="16" t="s">
        <v>128</v>
      </c>
      <c r="BM159" s="140" t="s">
        <v>162</v>
      </c>
    </row>
    <row r="160" spans="2:65" s="1" customFormat="1">
      <c r="B160" s="31"/>
      <c r="D160" s="142" t="s">
        <v>129</v>
      </c>
      <c r="F160" s="143" t="s">
        <v>163</v>
      </c>
      <c r="I160" s="144"/>
      <c r="L160" s="31"/>
      <c r="M160" s="145"/>
      <c r="T160" s="55"/>
      <c r="AT160" s="16" t="s">
        <v>129</v>
      </c>
      <c r="AU160" s="16" t="s">
        <v>83</v>
      </c>
    </row>
    <row r="161" spans="2:65" s="12" customFormat="1" ht="22.5">
      <c r="B161" s="146"/>
      <c r="D161" s="147" t="s">
        <v>131</v>
      </c>
      <c r="E161" s="148" t="s">
        <v>1</v>
      </c>
      <c r="F161" s="149" t="s">
        <v>164</v>
      </c>
      <c r="H161" s="150">
        <v>109.98</v>
      </c>
      <c r="I161" s="151"/>
      <c r="L161" s="146"/>
      <c r="M161" s="152"/>
      <c r="T161" s="153"/>
      <c r="AT161" s="148" t="s">
        <v>131</v>
      </c>
      <c r="AU161" s="148" t="s">
        <v>83</v>
      </c>
      <c r="AV161" s="12" t="s">
        <v>83</v>
      </c>
      <c r="AW161" s="12" t="s">
        <v>30</v>
      </c>
      <c r="AX161" s="12" t="s">
        <v>73</v>
      </c>
      <c r="AY161" s="148" t="s">
        <v>122</v>
      </c>
    </row>
    <row r="162" spans="2:65" s="12" customFormat="1" ht="22.5">
      <c r="B162" s="146"/>
      <c r="D162" s="147" t="s">
        <v>131</v>
      </c>
      <c r="E162" s="148" t="s">
        <v>1</v>
      </c>
      <c r="F162" s="149" t="s">
        <v>165</v>
      </c>
      <c r="H162" s="150">
        <v>61.62</v>
      </c>
      <c r="I162" s="151"/>
      <c r="L162" s="146"/>
      <c r="M162" s="152"/>
      <c r="T162" s="153"/>
      <c r="AT162" s="148" t="s">
        <v>131</v>
      </c>
      <c r="AU162" s="148" t="s">
        <v>83</v>
      </c>
      <c r="AV162" s="12" t="s">
        <v>83</v>
      </c>
      <c r="AW162" s="12" t="s">
        <v>30</v>
      </c>
      <c r="AX162" s="12" t="s">
        <v>73</v>
      </c>
      <c r="AY162" s="148" t="s">
        <v>122</v>
      </c>
    </row>
    <row r="163" spans="2:65" s="12" customFormat="1" ht="22.5">
      <c r="B163" s="146"/>
      <c r="D163" s="147" t="s">
        <v>131</v>
      </c>
      <c r="E163" s="148" t="s">
        <v>1</v>
      </c>
      <c r="F163" s="149" t="s">
        <v>166</v>
      </c>
      <c r="H163" s="150">
        <v>10</v>
      </c>
      <c r="I163" s="151"/>
      <c r="L163" s="146"/>
      <c r="M163" s="152"/>
      <c r="T163" s="153"/>
      <c r="AT163" s="148" t="s">
        <v>131</v>
      </c>
      <c r="AU163" s="148" t="s">
        <v>83</v>
      </c>
      <c r="AV163" s="12" t="s">
        <v>83</v>
      </c>
      <c r="AW163" s="12" t="s">
        <v>30</v>
      </c>
      <c r="AX163" s="12" t="s">
        <v>73</v>
      </c>
      <c r="AY163" s="148" t="s">
        <v>122</v>
      </c>
    </row>
    <row r="164" spans="2:65" s="12" customFormat="1" ht="22.5">
      <c r="B164" s="146"/>
      <c r="D164" s="147" t="s">
        <v>131</v>
      </c>
      <c r="E164" s="148" t="s">
        <v>1</v>
      </c>
      <c r="F164" s="149" t="s">
        <v>167</v>
      </c>
      <c r="H164" s="150">
        <v>109.98</v>
      </c>
      <c r="I164" s="151"/>
      <c r="L164" s="146"/>
      <c r="M164" s="152"/>
      <c r="T164" s="153"/>
      <c r="AT164" s="148" t="s">
        <v>131</v>
      </c>
      <c r="AU164" s="148" t="s">
        <v>83</v>
      </c>
      <c r="AV164" s="12" t="s">
        <v>83</v>
      </c>
      <c r="AW164" s="12" t="s">
        <v>30</v>
      </c>
      <c r="AX164" s="12" t="s">
        <v>73</v>
      </c>
      <c r="AY164" s="148" t="s">
        <v>122</v>
      </c>
    </row>
    <row r="165" spans="2:65" s="12" customFormat="1" ht="22.5">
      <c r="B165" s="146"/>
      <c r="D165" s="147" t="s">
        <v>131</v>
      </c>
      <c r="E165" s="148" t="s">
        <v>1</v>
      </c>
      <c r="F165" s="149" t="s">
        <v>168</v>
      </c>
      <c r="H165" s="150">
        <v>61.62</v>
      </c>
      <c r="I165" s="151"/>
      <c r="L165" s="146"/>
      <c r="M165" s="152"/>
      <c r="T165" s="153"/>
      <c r="AT165" s="148" t="s">
        <v>131</v>
      </c>
      <c r="AU165" s="148" t="s">
        <v>83</v>
      </c>
      <c r="AV165" s="12" t="s">
        <v>83</v>
      </c>
      <c r="AW165" s="12" t="s">
        <v>30</v>
      </c>
      <c r="AX165" s="12" t="s">
        <v>73</v>
      </c>
      <c r="AY165" s="148" t="s">
        <v>122</v>
      </c>
    </row>
    <row r="166" spans="2:65" s="13" customFormat="1">
      <c r="B166" s="154"/>
      <c r="D166" s="147" t="s">
        <v>131</v>
      </c>
      <c r="E166" s="155" t="s">
        <v>1</v>
      </c>
      <c r="F166" s="156" t="s">
        <v>133</v>
      </c>
      <c r="H166" s="157">
        <v>353.2</v>
      </c>
      <c r="I166" s="158"/>
      <c r="L166" s="154"/>
      <c r="M166" s="159"/>
      <c r="T166" s="160"/>
      <c r="AT166" s="155" t="s">
        <v>131</v>
      </c>
      <c r="AU166" s="155" t="s">
        <v>83</v>
      </c>
      <c r="AV166" s="13" t="s">
        <v>128</v>
      </c>
      <c r="AW166" s="13" t="s">
        <v>30</v>
      </c>
      <c r="AX166" s="13" t="s">
        <v>81</v>
      </c>
      <c r="AY166" s="155" t="s">
        <v>122</v>
      </c>
    </row>
    <row r="167" spans="2:65" s="1" customFormat="1" ht="16.5" customHeight="1">
      <c r="B167" s="31"/>
      <c r="C167" s="128" t="s">
        <v>169</v>
      </c>
      <c r="D167" s="128" t="s">
        <v>124</v>
      </c>
      <c r="E167" s="129" t="s">
        <v>170</v>
      </c>
      <c r="F167" s="130" t="s">
        <v>171</v>
      </c>
      <c r="G167" s="131" t="s">
        <v>127</v>
      </c>
      <c r="H167" s="132">
        <v>40.1</v>
      </c>
      <c r="I167" s="133"/>
      <c r="J167" s="134">
        <f>ROUND(I167*H167,2)</f>
        <v>0</v>
      </c>
      <c r="K167" s="135"/>
      <c r="L167" s="31"/>
      <c r="M167" s="136" t="s">
        <v>1</v>
      </c>
      <c r="N167" s="137" t="s">
        <v>38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128</v>
      </c>
      <c r="AT167" s="140" t="s">
        <v>124</v>
      </c>
      <c r="AU167" s="140" t="s">
        <v>83</v>
      </c>
      <c r="AY167" s="16" t="s">
        <v>122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81</v>
      </c>
      <c r="BK167" s="141">
        <f>ROUND(I167*H167,2)</f>
        <v>0</v>
      </c>
      <c r="BL167" s="16" t="s">
        <v>128</v>
      </c>
      <c r="BM167" s="140" t="s">
        <v>172</v>
      </c>
    </row>
    <row r="168" spans="2:65" s="1" customFormat="1">
      <c r="B168" s="31"/>
      <c r="D168" s="142" t="s">
        <v>129</v>
      </c>
      <c r="F168" s="143" t="s">
        <v>173</v>
      </c>
      <c r="I168" s="144"/>
      <c r="L168" s="31"/>
      <c r="M168" s="145"/>
      <c r="T168" s="55"/>
      <c r="AT168" s="16" t="s">
        <v>129</v>
      </c>
      <c r="AU168" s="16" t="s">
        <v>83</v>
      </c>
    </row>
    <row r="169" spans="2:65" s="12" customFormat="1" ht="22.5">
      <c r="B169" s="146"/>
      <c r="D169" s="147" t="s">
        <v>131</v>
      </c>
      <c r="E169" s="148" t="s">
        <v>1</v>
      </c>
      <c r="F169" s="149" t="s">
        <v>174</v>
      </c>
      <c r="H169" s="150">
        <v>40.1</v>
      </c>
      <c r="I169" s="151"/>
      <c r="L169" s="146"/>
      <c r="M169" s="152"/>
      <c r="T169" s="153"/>
      <c r="AT169" s="148" t="s">
        <v>131</v>
      </c>
      <c r="AU169" s="148" t="s">
        <v>83</v>
      </c>
      <c r="AV169" s="12" t="s">
        <v>83</v>
      </c>
      <c r="AW169" s="12" t="s">
        <v>30</v>
      </c>
      <c r="AX169" s="12" t="s">
        <v>81</v>
      </c>
      <c r="AY169" s="148" t="s">
        <v>122</v>
      </c>
    </row>
    <row r="170" spans="2:65" s="1" customFormat="1" ht="24.2" customHeight="1">
      <c r="B170" s="31"/>
      <c r="C170" s="128" t="s">
        <v>148</v>
      </c>
      <c r="D170" s="128" t="s">
        <v>124</v>
      </c>
      <c r="E170" s="129" t="s">
        <v>175</v>
      </c>
      <c r="F170" s="130" t="s">
        <v>176</v>
      </c>
      <c r="G170" s="131" t="s">
        <v>127</v>
      </c>
      <c r="H170" s="132">
        <v>40.1</v>
      </c>
      <c r="I170" s="133"/>
      <c r="J170" s="134">
        <f>ROUND(I170*H170,2)</f>
        <v>0</v>
      </c>
      <c r="K170" s="135"/>
      <c r="L170" s="31"/>
      <c r="M170" s="136" t="s">
        <v>1</v>
      </c>
      <c r="N170" s="137" t="s">
        <v>38</v>
      </c>
      <c r="P170" s="138">
        <f>O170*H170</f>
        <v>0</v>
      </c>
      <c r="Q170" s="138">
        <v>0</v>
      </c>
      <c r="R170" s="138">
        <f>Q170*H170</f>
        <v>0</v>
      </c>
      <c r="S170" s="138">
        <v>0</v>
      </c>
      <c r="T170" s="139">
        <f>S170*H170</f>
        <v>0</v>
      </c>
      <c r="AR170" s="140" t="s">
        <v>128</v>
      </c>
      <c r="AT170" s="140" t="s">
        <v>124</v>
      </c>
      <c r="AU170" s="140" t="s">
        <v>83</v>
      </c>
      <c r="AY170" s="16" t="s">
        <v>122</v>
      </c>
      <c r="BE170" s="141">
        <f>IF(N170="základní",J170,0)</f>
        <v>0</v>
      </c>
      <c r="BF170" s="141">
        <f>IF(N170="snížená",J170,0)</f>
        <v>0</v>
      </c>
      <c r="BG170" s="141">
        <f>IF(N170="zákl. přenesená",J170,0)</f>
        <v>0</v>
      </c>
      <c r="BH170" s="141">
        <f>IF(N170="sníž. přenesená",J170,0)</f>
        <v>0</v>
      </c>
      <c r="BI170" s="141">
        <f>IF(N170="nulová",J170,0)</f>
        <v>0</v>
      </c>
      <c r="BJ170" s="16" t="s">
        <v>81</v>
      </c>
      <c r="BK170" s="141">
        <f>ROUND(I170*H170,2)</f>
        <v>0</v>
      </c>
      <c r="BL170" s="16" t="s">
        <v>128</v>
      </c>
      <c r="BM170" s="140" t="s">
        <v>177</v>
      </c>
    </row>
    <row r="171" spans="2:65" s="1" customFormat="1">
      <c r="B171" s="31"/>
      <c r="D171" s="142" t="s">
        <v>129</v>
      </c>
      <c r="F171" s="143" t="s">
        <v>178</v>
      </c>
      <c r="I171" s="144"/>
      <c r="L171" s="31"/>
      <c r="M171" s="145"/>
      <c r="T171" s="55"/>
      <c r="AT171" s="16" t="s">
        <v>129</v>
      </c>
      <c r="AU171" s="16" t="s">
        <v>83</v>
      </c>
    </row>
    <row r="172" spans="2:65" s="1" customFormat="1" ht="24.2" customHeight="1">
      <c r="B172" s="31"/>
      <c r="C172" s="128" t="s">
        <v>179</v>
      </c>
      <c r="D172" s="128" t="s">
        <v>124</v>
      </c>
      <c r="E172" s="129" t="s">
        <v>180</v>
      </c>
      <c r="F172" s="130" t="s">
        <v>181</v>
      </c>
      <c r="G172" s="131" t="s">
        <v>127</v>
      </c>
      <c r="H172" s="132">
        <v>40.1</v>
      </c>
      <c r="I172" s="133"/>
      <c r="J172" s="134">
        <f>ROUND(I172*H172,2)</f>
        <v>0</v>
      </c>
      <c r="K172" s="135"/>
      <c r="L172" s="31"/>
      <c r="M172" s="136" t="s">
        <v>1</v>
      </c>
      <c r="N172" s="137" t="s">
        <v>38</v>
      </c>
      <c r="P172" s="138">
        <f>O172*H172</f>
        <v>0</v>
      </c>
      <c r="Q172" s="138">
        <v>0</v>
      </c>
      <c r="R172" s="138">
        <f>Q172*H172</f>
        <v>0</v>
      </c>
      <c r="S172" s="138">
        <v>0</v>
      </c>
      <c r="T172" s="139">
        <f>S172*H172</f>
        <v>0</v>
      </c>
      <c r="AR172" s="140" t="s">
        <v>128</v>
      </c>
      <c r="AT172" s="140" t="s">
        <v>124</v>
      </c>
      <c r="AU172" s="140" t="s">
        <v>83</v>
      </c>
      <c r="AY172" s="16" t="s">
        <v>122</v>
      </c>
      <c r="BE172" s="141">
        <f>IF(N172="základní",J172,0)</f>
        <v>0</v>
      </c>
      <c r="BF172" s="141">
        <f>IF(N172="snížená",J172,0)</f>
        <v>0</v>
      </c>
      <c r="BG172" s="141">
        <f>IF(N172="zákl. přenesená",J172,0)</f>
        <v>0</v>
      </c>
      <c r="BH172" s="141">
        <f>IF(N172="sníž. přenesená",J172,0)</f>
        <v>0</v>
      </c>
      <c r="BI172" s="141">
        <f>IF(N172="nulová",J172,0)</f>
        <v>0</v>
      </c>
      <c r="BJ172" s="16" t="s">
        <v>81</v>
      </c>
      <c r="BK172" s="141">
        <f>ROUND(I172*H172,2)</f>
        <v>0</v>
      </c>
      <c r="BL172" s="16" t="s">
        <v>128</v>
      </c>
      <c r="BM172" s="140" t="s">
        <v>182</v>
      </c>
    </row>
    <row r="173" spans="2:65" s="1" customFormat="1">
      <c r="B173" s="31"/>
      <c r="D173" s="142" t="s">
        <v>129</v>
      </c>
      <c r="F173" s="143" t="s">
        <v>183</v>
      </c>
      <c r="I173" s="144"/>
      <c r="L173" s="31"/>
      <c r="M173" s="145"/>
      <c r="T173" s="55"/>
      <c r="AT173" s="16" t="s">
        <v>129</v>
      </c>
      <c r="AU173" s="16" t="s">
        <v>83</v>
      </c>
    </row>
    <row r="174" spans="2:65" s="12" customFormat="1" ht="22.5">
      <c r="B174" s="146"/>
      <c r="D174" s="147" t="s">
        <v>131</v>
      </c>
      <c r="E174" s="148" t="s">
        <v>1</v>
      </c>
      <c r="F174" s="149" t="s">
        <v>184</v>
      </c>
      <c r="H174" s="150">
        <v>40.1</v>
      </c>
      <c r="I174" s="151"/>
      <c r="L174" s="146"/>
      <c r="M174" s="152"/>
      <c r="T174" s="153"/>
      <c r="AT174" s="148" t="s">
        <v>131</v>
      </c>
      <c r="AU174" s="148" t="s">
        <v>83</v>
      </c>
      <c r="AV174" s="12" t="s">
        <v>83</v>
      </c>
      <c r="AW174" s="12" t="s">
        <v>30</v>
      </c>
      <c r="AX174" s="12" t="s">
        <v>73</v>
      </c>
      <c r="AY174" s="148" t="s">
        <v>122</v>
      </c>
    </row>
    <row r="175" spans="2:65" s="13" customFormat="1">
      <c r="B175" s="154"/>
      <c r="D175" s="147" t="s">
        <v>131</v>
      </c>
      <c r="E175" s="155" t="s">
        <v>1</v>
      </c>
      <c r="F175" s="156" t="s">
        <v>133</v>
      </c>
      <c r="H175" s="157">
        <v>40.1</v>
      </c>
      <c r="I175" s="158"/>
      <c r="L175" s="154"/>
      <c r="M175" s="159"/>
      <c r="T175" s="160"/>
      <c r="AT175" s="155" t="s">
        <v>131</v>
      </c>
      <c r="AU175" s="155" t="s">
        <v>83</v>
      </c>
      <c r="AV175" s="13" t="s">
        <v>128</v>
      </c>
      <c r="AW175" s="13" t="s">
        <v>30</v>
      </c>
      <c r="AX175" s="13" t="s">
        <v>81</v>
      </c>
      <c r="AY175" s="155" t="s">
        <v>122</v>
      </c>
    </row>
    <row r="176" spans="2:65" s="1" customFormat="1" ht="16.5" customHeight="1">
      <c r="B176" s="31"/>
      <c r="C176" s="167" t="s">
        <v>154</v>
      </c>
      <c r="D176" s="167" t="s">
        <v>185</v>
      </c>
      <c r="E176" s="168" t="s">
        <v>186</v>
      </c>
      <c r="F176" s="169" t="s">
        <v>187</v>
      </c>
      <c r="G176" s="170" t="s">
        <v>188</v>
      </c>
      <c r="H176" s="171">
        <v>0.60199999999999998</v>
      </c>
      <c r="I176" s="172"/>
      <c r="J176" s="173">
        <f>ROUND(I176*H176,2)</f>
        <v>0</v>
      </c>
      <c r="K176" s="174"/>
      <c r="L176" s="175"/>
      <c r="M176" s="176" t="s">
        <v>1</v>
      </c>
      <c r="N176" s="177" t="s">
        <v>38</v>
      </c>
      <c r="P176" s="138">
        <f>O176*H176</f>
        <v>0</v>
      </c>
      <c r="Q176" s="138">
        <v>1E-3</v>
      </c>
      <c r="R176" s="138">
        <f>Q176*H176</f>
        <v>6.02E-4</v>
      </c>
      <c r="S176" s="138">
        <v>0</v>
      </c>
      <c r="T176" s="139">
        <f>S176*H176</f>
        <v>0</v>
      </c>
      <c r="AR176" s="140" t="s">
        <v>148</v>
      </c>
      <c r="AT176" s="140" t="s">
        <v>185</v>
      </c>
      <c r="AU176" s="140" t="s">
        <v>83</v>
      </c>
      <c r="AY176" s="16" t="s">
        <v>122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6" t="s">
        <v>81</v>
      </c>
      <c r="BK176" s="141">
        <f>ROUND(I176*H176,2)</f>
        <v>0</v>
      </c>
      <c r="BL176" s="16" t="s">
        <v>128</v>
      </c>
      <c r="BM176" s="140" t="s">
        <v>189</v>
      </c>
    </row>
    <row r="177" spans="2:65" s="12" customFormat="1">
      <c r="B177" s="146"/>
      <c r="D177" s="147" t="s">
        <v>131</v>
      </c>
      <c r="E177" s="148" t="s">
        <v>1</v>
      </c>
      <c r="F177" s="149" t="s">
        <v>190</v>
      </c>
      <c r="H177" s="150">
        <v>0.60199999999999998</v>
      </c>
      <c r="I177" s="151"/>
      <c r="L177" s="146"/>
      <c r="M177" s="152"/>
      <c r="T177" s="153"/>
      <c r="AT177" s="148" t="s">
        <v>131</v>
      </c>
      <c r="AU177" s="148" t="s">
        <v>83</v>
      </c>
      <c r="AV177" s="12" t="s">
        <v>83</v>
      </c>
      <c r="AW177" s="12" t="s">
        <v>30</v>
      </c>
      <c r="AX177" s="12" t="s">
        <v>73</v>
      </c>
      <c r="AY177" s="148" t="s">
        <v>122</v>
      </c>
    </row>
    <row r="178" spans="2:65" s="13" customFormat="1">
      <c r="B178" s="154"/>
      <c r="D178" s="147" t="s">
        <v>131</v>
      </c>
      <c r="E178" s="155" t="s">
        <v>1</v>
      </c>
      <c r="F178" s="156" t="s">
        <v>133</v>
      </c>
      <c r="H178" s="157">
        <v>0.60199999999999998</v>
      </c>
      <c r="I178" s="158"/>
      <c r="L178" s="154"/>
      <c r="M178" s="159"/>
      <c r="T178" s="160"/>
      <c r="AT178" s="155" t="s">
        <v>131</v>
      </c>
      <c r="AU178" s="155" t="s">
        <v>83</v>
      </c>
      <c r="AV178" s="13" t="s">
        <v>128</v>
      </c>
      <c r="AW178" s="13" t="s">
        <v>30</v>
      </c>
      <c r="AX178" s="13" t="s">
        <v>81</v>
      </c>
      <c r="AY178" s="155" t="s">
        <v>122</v>
      </c>
    </row>
    <row r="179" spans="2:65" s="11" customFormat="1" ht="22.9" customHeight="1">
      <c r="B179" s="116"/>
      <c r="D179" s="117" t="s">
        <v>72</v>
      </c>
      <c r="E179" s="126" t="s">
        <v>83</v>
      </c>
      <c r="F179" s="126" t="s">
        <v>191</v>
      </c>
      <c r="I179" s="119"/>
      <c r="J179" s="127">
        <f>BK179</f>
        <v>0</v>
      </c>
      <c r="L179" s="116"/>
      <c r="M179" s="121"/>
      <c r="P179" s="122">
        <f>SUM(P180:P185)</f>
        <v>0</v>
      </c>
      <c r="R179" s="122">
        <f>SUM(R180:R185)</f>
        <v>22.977599999999999</v>
      </c>
      <c r="T179" s="123">
        <f>SUM(T180:T185)</f>
        <v>0</v>
      </c>
      <c r="AR179" s="117" t="s">
        <v>81</v>
      </c>
      <c r="AT179" s="124" t="s">
        <v>72</v>
      </c>
      <c r="AU179" s="124" t="s">
        <v>81</v>
      </c>
      <c r="AY179" s="117" t="s">
        <v>122</v>
      </c>
      <c r="BK179" s="125">
        <f>SUM(BK180:BK185)</f>
        <v>0</v>
      </c>
    </row>
    <row r="180" spans="2:65" s="1" customFormat="1" ht="24.2" customHeight="1">
      <c r="B180" s="31"/>
      <c r="C180" s="128" t="s">
        <v>192</v>
      </c>
      <c r="D180" s="128" t="s">
        <v>124</v>
      </c>
      <c r="E180" s="129" t="s">
        <v>193</v>
      </c>
      <c r="F180" s="130" t="s">
        <v>194</v>
      </c>
      <c r="G180" s="131" t="s">
        <v>127</v>
      </c>
      <c r="H180" s="132">
        <v>144</v>
      </c>
      <c r="I180" s="133"/>
      <c r="J180" s="134">
        <f>ROUND(I180*H180,2)</f>
        <v>0</v>
      </c>
      <c r="K180" s="135"/>
      <c r="L180" s="31"/>
      <c r="M180" s="136" t="s">
        <v>1</v>
      </c>
      <c r="N180" s="137" t="s">
        <v>38</v>
      </c>
      <c r="P180" s="138">
        <f>O180*H180</f>
        <v>0</v>
      </c>
      <c r="Q180" s="138">
        <v>0.108</v>
      </c>
      <c r="R180" s="138">
        <f>Q180*H180</f>
        <v>15.552</v>
      </c>
      <c r="S180" s="138">
        <v>0</v>
      </c>
      <c r="T180" s="139">
        <f>S180*H180</f>
        <v>0</v>
      </c>
      <c r="AR180" s="140" t="s">
        <v>128</v>
      </c>
      <c r="AT180" s="140" t="s">
        <v>124</v>
      </c>
      <c r="AU180" s="140" t="s">
        <v>83</v>
      </c>
      <c r="AY180" s="16" t="s">
        <v>122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81</v>
      </c>
      <c r="BK180" s="141">
        <f>ROUND(I180*H180,2)</f>
        <v>0</v>
      </c>
      <c r="BL180" s="16" t="s">
        <v>128</v>
      </c>
      <c r="BM180" s="140" t="s">
        <v>195</v>
      </c>
    </row>
    <row r="181" spans="2:65" s="1" customFormat="1">
      <c r="B181" s="31"/>
      <c r="D181" s="142" t="s">
        <v>129</v>
      </c>
      <c r="F181" s="143" t="s">
        <v>196</v>
      </c>
      <c r="I181" s="144"/>
      <c r="L181" s="31"/>
      <c r="M181" s="145"/>
      <c r="T181" s="55"/>
      <c r="AT181" s="16" t="s">
        <v>129</v>
      </c>
      <c r="AU181" s="16" t="s">
        <v>83</v>
      </c>
    </row>
    <row r="182" spans="2:65" s="12" customFormat="1" ht="22.5">
      <c r="B182" s="146"/>
      <c r="D182" s="147" t="s">
        <v>131</v>
      </c>
      <c r="E182" s="148" t="s">
        <v>1</v>
      </c>
      <c r="F182" s="149" t="s">
        <v>197</v>
      </c>
      <c r="H182" s="150">
        <v>144</v>
      </c>
      <c r="I182" s="151"/>
      <c r="L182" s="146"/>
      <c r="M182" s="152"/>
      <c r="T182" s="153"/>
      <c r="AT182" s="148" t="s">
        <v>131</v>
      </c>
      <c r="AU182" s="148" t="s">
        <v>83</v>
      </c>
      <c r="AV182" s="12" t="s">
        <v>83</v>
      </c>
      <c r="AW182" s="12" t="s">
        <v>30</v>
      </c>
      <c r="AX182" s="12" t="s">
        <v>73</v>
      </c>
      <c r="AY182" s="148" t="s">
        <v>122</v>
      </c>
    </row>
    <row r="183" spans="2:65" s="13" customFormat="1">
      <c r="B183" s="154"/>
      <c r="D183" s="147" t="s">
        <v>131</v>
      </c>
      <c r="E183" s="155" t="s">
        <v>1</v>
      </c>
      <c r="F183" s="156" t="s">
        <v>133</v>
      </c>
      <c r="H183" s="157">
        <v>144</v>
      </c>
      <c r="I183" s="158"/>
      <c r="L183" s="154"/>
      <c r="M183" s="159"/>
      <c r="T183" s="160"/>
      <c r="AT183" s="155" t="s">
        <v>131</v>
      </c>
      <c r="AU183" s="155" t="s">
        <v>83</v>
      </c>
      <c r="AV183" s="13" t="s">
        <v>128</v>
      </c>
      <c r="AW183" s="13" t="s">
        <v>30</v>
      </c>
      <c r="AX183" s="13" t="s">
        <v>81</v>
      </c>
      <c r="AY183" s="155" t="s">
        <v>122</v>
      </c>
    </row>
    <row r="184" spans="2:65" s="1" customFormat="1" ht="24.2" customHeight="1">
      <c r="B184" s="31"/>
      <c r="C184" s="167" t="s">
        <v>162</v>
      </c>
      <c r="D184" s="167" t="s">
        <v>185</v>
      </c>
      <c r="E184" s="168" t="s">
        <v>198</v>
      </c>
      <c r="F184" s="169" t="s">
        <v>199</v>
      </c>
      <c r="G184" s="170" t="s">
        <v>200</v>
      </c>
      <c r="H184" s="171">
        <v>2.4</v>
      </c>
      <c r="I184" s="172"/>
      <c r="J184" s="173">
        <f>ROUND(I184*H184,2)</f>
        <v>0</v>
      </c>
      <c r="K184" s="174"/>
      <c r="L184" s="175"/>
      <c r="M184" s="176" t="s">
        <v>1</v>
      </c>
      <c r="N184" s="177" t="s">
        <v>38</v>
      </c>
      <c r="P184" s="138">
        <f>O184*H184</f>
        <v>0</v>
      </c>
      <c r="Q184" s="138">
        <v>3.0939999999999999</v>
      </c>
      <c r="R184" s="138">
        <f>Q184*H184</f>
        <v>7.4255999999999993</v>
      </c>
      <c r="S184" s="138">
        <v>0</v>
      </c>
      <c r="T184" s="139">
        <f>S184*H184</f>
        <v>0</v>
      </c>
      <c r="AR184" s="140" t="s">
        <v>148</v>
      </c>
      <c r="AT184" s="140" t="s">
        <v>185</v>
      </c>
      <c r="AU184" s="140" t="s">
        <v>83</v>
      </c>
      <c r="AY184" s="16" t="s">
        <v>122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81</v>
      </c>
      <c r="BK184" s="141">
        <f>ROUND(I184*H184,2)</f>
        <v>0</v>
      </c>
      <c r="BL184" s="16" t="s">
        <v>128</v>
      </c>
      <c r="BM184" s="140" t="s">
        <v>201</v>
      </c>
    </row>
    <row r="185" spans="2:65" s="12" customFormat="1" ht="22.5">
      <c r="B185" s="146"/>
      <c r="D185" s="147" t="s">
        <v>131</v>
      </c>
      <c r="E185" s="148" t="s">
        <v>1</v>
      </c>
      <c r="F185" s="149" t="s">
        <v>202</v>
      </c>
      <c r="H185" s="150">
        <v>2.4</v>
      </c>
      <c r="I185" s="151"/>
      <c r="L185" s="146"/>
      <c r="M185" s="152"/>
      <c r="T185" s="153"/>
      <c r="AT185" s="148" t="s">
        <v>131</v>
      </c>
      <c r="AU185" s="148" t="s">
        <v>83</v>
      </c>
      <c r="AV185" s="12" t="s">
        <v>83</v>
      </c>
      <c r="AW185" s="12" t="s">
        <v>30</v>
      </c>
      <c r="AX185" s="12" t="s">
        <v>81</v>
      </c>
      <c r="AY185" s="148" t="s">
        <v>122</v>
      </c>
    </row>
    <row r="186" spans="2:65" s="11" customFormat="1" ht="22.9" customHeight="1">
      <c r="B186" s="116"/>
      <c r="D186" s="117" t="s">
        <v>72</v>
      </c>
      <c r="E186" s="126" t="s">
        <v>139</v>
      </c>
      <c r="F186" s="126" t="s">
        <v>203</v>
      </c>
      <c r="I186" s="119"/>
      <c r="J186" s="127">
        <f>BK186</f>
        <v>0</v>
      </c>
      <c r="L186" s="116"/>
      <c r="M186" s="121"/>
      <c r="P186" s="122">
        <f>SUM(P187:P206)</f>
        <v>0</v>
      </c>
      <c r="R186" s="122">
        <f>SUM(R187:R206)</f>
        <v>87.7785461438</v>
      </c>
      <c r="T186" s="123">
        <f>SUM(T187:T206)</f>
        <v>0</v>
      </c>
      <c r="AR186" s="117" t="s">
        <v>81</v>
      </c>
      <c r="AT186" s="124" t="s">
        <v>72</v>
      </c>
      <c r="AU186" s="124" t="s">
        <v>81</v>
      </c>
      <c r="AY186" s="117" t="s">
        <v>122</v>
      </c>
      <c r="BK186" s="125">
        <f>SUM(BK187:BK206)</f>
        <v>0</v>
      </c>
    </row>
    <row r="187" spans="2:65" s="1" customFormat="1" ht="16.5" customHeight="1">
      <c r="B187" s="31"/>
      <c r="C187" s="128" t="s">
        <v>204</v>
      </c>
      <c r="D187" s="128" t="s">
        <v>124</v>
      </c>
      <c r="E187" s="129" t="s">
        <v>205</v>
      </c>
      <c r="F187" s="130" t="s">
        <v>206</v>
      </c>
      <c r="G187" s="131" t="s">
        <v>147</v>
      </c>
      <c r="H187" s="132">
        <v>28.963000000000001</v>
      </c>
      <c r="I187" s="133"/>
      <c r="J187" s="134">
        <f>ROUND(I187*H187,2)</f>
        <v>0</v>
      </c>
      <c r="K187" s="135"/>
      <c r="L187" s="31"/>
      <c r="M187" s="136" t="s">
        <v>1</v>
      </c>
      <c r="N187" s="137" t="s">
        <v>38</v>
      </c>
      <c r="P187" s="138">
        <f>O187*H187</f>
        <v>0</v>
      </c>
      <c r="Q187" s="138">
        <v>2.5021499999999999</v>
      </c>
      <c r="R187" s="138">
        <f>Q187*H187</f>
        <v>72.469770449999999</v>
      </c>
      <c r="S187" s="138">
        <v>0</v>
      </c>
      <c r="T187" s="139">
        <f>S187*H187</f>
        <v>0</v>
      </c>
      <c r="AR187" s="140" t="s">
        <v>128</v>
      </c>
      <c r="AT187" s="140" t="s">
        <v>124</v>
      </c>
      <c r="AU187" s="140" t="s">
        <v>83</v>
      </c>
      <c r="AY187" s="16" t="s">
        <v>122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81</v>
      </c>
      <c r="BK187" s="141">
        <f>ROUND(I187*H187,2)</f>
        <v>0</v>
      </c>
      <c r="BL187" s="16" t="s">
        <v>128</v>
      </c>
      <c r="BM187" s="140" t="s">
        <v>207</v>
      </c>
    </row>
    <row r="188" spans="2:65" s="1" customFormat="1">
      <c r="B188" s="31"/>
      <c r="D188" s="142" t="s">
        <v>129</v>
      </c>
      <c r="F188" s="143" t="s">
        <v>208</v>
      </c>
      <c r="I188" s="144"/>
      <c r="L188" s="31"/>
      <c r="M188" s="145"/>
      <c r="T188" s="55"/>
      <c r="AT188" s="16" t="s">
        <v>129</v>
      </c>
      <c r="AU188" s="16" t="s">
        <v>83</v>
      </c>
    </row>
    <row r="189" spans="2:65" s="12" customFormat="1" ht="22.5">
      <c r="B189" s="146"/>
      <c r="D189" s="147" t="s">
        <v>131</v>
      </c>
      <c r="E189" s="148" t="s">
        <v>1</v>
      </c>
      <c r="F189" s="149" t="s">
        <v>209</v>
      </c>
      <c r="H189" s="150">
        <v>28.963000000000001</v>
      </c>
      <c r="I189" s="151"/>
      <c r="L189" s="146"/>
      <c r="M189" s="152"/>
      <c r="T189" s="153"/>
      <c r="AT189" s="148" t="s">
        <v>131</v>
      </c>
      <c r="AU189" s="148" t="s">
        <v>83</v>
      </c>
      <c r="AV189" s="12" t="s">
        <v>83</v>
      </c>
      <c r="AW189" s="12" t="s">
        <v>30</v>
      </c>
      <c r="AX189" s="12" t="s">
        <v>73</v>
      </c>
      <c r="AY189" s="148" t="s">
        <v>122</v>
      </c>
    </row>
    <row r="190" spans="2:65" s="13" customFormat="1">
      <c r="B190" s="154"/>
      <c r="D190" s="147" t="s">
        <v>131</v>
      </c>
      <c r="E190" s="155" t="s">
        <v>1</v>
      </c>
      <c r="F190" s="156" t="s">
        <v>133</v>
      </c>
      <c r="H190" s="157">
        <v>28.963000000000001</v>
      </c>
      <c r="I190" s="158"/>
      <c r="L190" s="154"/>
      <c r="M190" s="159"/>
      <c r="T190" s="160"/>
      <c r="AT190" s="155" t="s">
        <v>131</v>
      </c>
      <c r="AU190" s="155" t="s">
        <v>83</v>
      </c>
      <c r="AV190" s="13" t="s">
        <v>128</v>
      </c>
      <c r="AW190" s="13" t="s">
        <v>30</v>
      </c>
      <c r="AX190" s="13" t="s">
        <v>81</v>
      </c>
      <c r="AY190" s="155" t="s">
        <v>122</v>
      </c>
    </row>
    <row r="191" spans="2:65" s="1" customFormat="1" ht="16.5" customHeight="1">
      <c r="B191" s="31"/>
      <c r="C191" s="128" t="s">
        <v>210</v>
      </c>
      <c r="D191" s="128" t="s">
        <v>124</v>
      </c>
      <c r="E191" s="129" t="s">
        <v>211</v>
      </c>
      <c r="F191" s="130" t="s">
        <v>212</v>
      </c>
      <c r="G191" s="131" t="s">
        <v>127</v>
      </c>
      <c r="H191" s="132">
        <v>234.45</v>
      </c>
      <c r="I191" s="133"/>
      <c r="J191" s="134">
        <f>ROUND(I191*H191,2)</f>
        <v>0</v>
      </c>
      <c r="K191" s="135"/>
      <c r="L191" s="31"/>
      <c r="M191" s="136" t="s">
        <v>1</v>
      </c>
      <c r="N191" s="137" t="s">
        <v>38</v>
      </c>
      <c r="P191" s="138">
        <f>O191*H191</f>
        <v>0</v>
      </c>
      <c r="Q191" s="138">
        <v>4.1744200000000002E-2</v>
      </c>
      <c r="R191" s="138">
        <f>Q191*H191</f>
        <v>9.7869276900000006</v>
      </c>
      <c r="S191" s="138">
        <v>0</v>
      </c>
      <c r="T191" s="139">
        <f>S191*H191</f>
        <v>0</v>
      </c>
      <c r="AR191" s="140" t="s">
        <v>128</v>
      </c>
      <c r="AT191" s="140" t="s">
        <v>124</v>
      </c>
      <c r="AU191" s="140" t="s">
        <v>83</v>
      </c>
      <c r="AY191" s="16" t="s">
        <v>122</v>
      </c>
      <c r="BE191" s="141">
        <f>IF(N191="základní",J191,0)</f>
        <v>0</v>
      </c>
      <c r="BF191" s="141">
        <f>IF(N191="snížená",J191,0)</f>
        <v>0</v>
      </c>
      <c r="BG191" s="141">
        <f>IF(N191="zákl. přenesená",J191,0)</f>
        <v>0</v>
      </c>
      <c r="BH191" s="141">
        <f>IF(N191="sníž. přenesená",J191,0)</f>
        <v>0</v>
      </c>
      <c r="BI191" s="141">
        <f>IF(N191="nulová",J191,0)</f>
        <v>0</v>
      </c>
      <c r="BJ191" s="16" t="s">
        <v>81</v>
      </c>
      <c r="BK191" s="141">
        <f>ROUND(I191*H191,2)</f>
        <v>0</v>
      </c>
      <c r="BL191" s="16" t="s">
        <v>128</v>
      </c>
      <c r="BM191" s="140" t="s">
        <v>213</v>
      </c>
    </row>
    <row r="192" spans="2:65" s="1" customFormat="1">
      <c r="B192" s="31"/>
      <c r="D192" s="142" t="s">
        <v>129</v>
      </c>
      <c r="F192" s="143" t="s">
        <v>214</v>
      </c>
      <c r="I192" s="144"/>
      <c r="L192" s="31"/>
      <c r="M192" s="145"/>
      <c r="T192" s="55"/>
      <c r="AT192" s="16" t="s">
        <v>129</v>
      </c>
      <c r="AU192" s="16" t="s">
        <v>83</v>
      </c>
    </row>
    <row r="193" spans="2:65" s="12" customFormat="1" ht="33.75">
      <c r="B193" s="146"/>
      <c r="D193" s="147" t="s">
        <v>131</v>
      </c>
      <c r="E193" s="148" t="s">
        <v>1</v>
      </c>
      <c r="F193" s="149" t="s">
        <v>215</v>
      </c>
      <c r="H193" s="150">
        <v>234.45</v>
      </c>
      <c r="I193" s="151"/>
      <c r="L193" s="146"/>
      <c r="M193" s="152"/>
      <c r="T193" s="153"/>
      <c r="AT193" s="148" t="s">
        <v>131</v>
      </c>
      <c r="AU193" s="148" t="s">
        <v>83</v>
      </c>
      <c r="AV193" s="12" t="s">
        <v>83</v>
      </c>
      <c r="AW193" s="12" t="s">
        <v>30</v>
      </c>
      <c r="AX193" s="12" t="s">
        <v>73</v>
      </c>
      <c r="AY193" s="148" t="s">
        <v>122</v>
      </c>
    </row>
    <row r="194" spans="2:65" s="13" customFormat="1">
      <c r="B194" s="154"/>
      <c r="D194" s="147" t="s">
        <v>131</v>
      </c>
      <c r="E194" s="155" t="s">
        <v>1</v>
      </c>
      <c r="F194" s="156" t="s">
        <v>133</v>
      </c>
      <c r="H194" s="157">
        <v>234.45</v>
      </c>
      <c r="I194" s="158"/>
      <c r="L194" s="154"/>
      <c r="M194" s="159"/>
      <c r="T194" s="160"/>
      <c r="AT194" s="155" t="s">
        <v>131</v>
      </c>
      <c r="AU194" s="155" t="s">
        <v>83</v>
      </c>
      <c r="AV194" s="13" t="s">
        <v>128</v>
      </c>
      <c r="AW194" s="13" t="s">
        <v>30</v>
      </c>
      <c r="AX194" s="13" t="s">
        <v>81</v>
      </c>
      <c r="AY194" s="155" t="s">
        <v>122</v>
      </c>
    </row>
    <row r="195" spans="2:65" s="1" customFormat="1" ht="16.5" customHeight="1">
      <c r="B195" s="31"/>
      <c r="C195" s="128" t="s">
        <v>8</v>
      </c>
      <c r="D195" s="128" t="s">
        <v>124</v>
      </c>
      <c r="E195" s="129" t="s">
        <v>216</v>
      </c>
      <c r="F195" s="130" t="s">
        <v>217</v>
      </c>
      <c r="G195" s="131" t="s">
        <v>127</v>
      </c>
      <c r="H195" s="132">
        <v>208.27</v>
      </c>
      <c r="I195" s="133"/>
      <c r="J195" s="134">
        <f>ROUND(I195*H195,2)</f>
        <v>0</v>
      </c>
      <c r="K195" s="135"/>
      <c r="L195" s="31"/>
      <c r="M195" s="136" t="s">
        <v>1</v>
      </c>
      <c r="N195" s="137" t="s">
        <v>38</v>
      </c>
      <c r="P195" s="138">
        <f>O195*H195</f>
        <v>0</v>
      </c>
      <c r="Q195" s="138">
        <v>1.5E-5</v>
      </c>
      <c r="R195" s="138">
        <f>Q195*H195</f>
        <v>3.1240500000000002E-3</v>
      </c>
      <c r="S195" s="138">
        <v>0</v>
      </c>
      <c r="T195" s="139">
        <f>S195*H195</f>
        <v>0</v>
      </c>
      <c r="AR195" s="140" t="s">
        <v>128</v>
      </c>
      <c r="AT195" s="140" t="s">
        <v>124</v>
      </c>
      <c r="AU195" s="140" t="s">
        <v>83</v>
      </c>
      <c r="AY195" s="16" t="s">
        <v>122</v>
      </c>
      <c r="BE195" s="141">
        <f>IF(N195="základní",J195,0)</f>
        <v>0</v>
      </c>
      <c r="BF195" s="141">
        <f>IF(N195="snížená",J195,0)</f>
        <v>0</v>
      </c>
      <c r="BG195" s="141">
        <f>IF(N195="zákl. přenesená",J195,0)</f>
        <v>0</v>
      </c>
      <c r="BH195" s="141">
        <f>IF(N195="sníž. přenesená",J195,0)</f>
        <v>0</v>
      </c>
      <c r="BI195" s="141">
        <f>IF(N195="nulová",J195,0)</f>
        <v>0</v>
      </c>
      <c r="BJ195" s="16" t="s">
        <v>81</v>
      </c>
      <c r="BK195" s="141">
        <f>ROUND(I195*H195,2)</f>
        <v>0</v>
      </c>
      <c r="BL195" s="16" t="s">
        <v>128</v>
      </c>
      <c r="BM195" s="140" t="s">
        <v>218</v>
      </c>
    </row>
    <row r="196" spans="2:65" s="1" customFormat="1">
      <c r="B196" s="31"/>
      <c r="D196" s="142" t="s">
        <v>129</v>
      </c>
      <c r="F196" s="143" t="s">
        <v>219</v>
      </c>
      <c r="I196" s="144"/>
      <c r="L196" s="31"/>
      <c r="M196" s="145"/>
      <c r="T196" s="55"/>
      <c r="AT196" s="16" t="s">
        <v>129</v>
      </c>
      <c r="AU196" s="16" t="s">
        <v>83</v>
      </c>
    </row>
    <row r="197" spans="2:65" s="12" customFormat="1" ht="33.75">
      <c r="B197" s="146"/>
      <c r="D197" s="147" t="s">
        <v>131</v>
      </c>
      <c r="E197" s="148" t="s">
        <v>1</v>
      </c>
      <c r="F197" s="149" t="s">
        <v>220</v>
      </c>
      <c r="H197" s="150">
        <v>208.27</v>
      </c>
      <c r="I197" s="151"/>
      <c r="L197" s="146"/>
      <c r="M197" s="152"/>
      <c r="T197" s="153"/>
      <c r="AT197" s="148" t="s">
        <v>131</v>
      </c>
      <c r="AU197" s="148" t="s">
        <v>83</v>
      </c>
      <c r="AV197" s="12" t="s">
        <v>83</v>
      </c>
      <c r="AW197" s="12" t="s">
        <v>30</v>
      </c>
      <c r="AX197" s="12" t="s">
        <v>73</v>
      </c>
      <c r="AY197" s="148" t="s">
        <v>122</v>
      </c>
    </row>
    <row r="198" spans="2:65" s="13" customFormat="1">
      <c r="B198" s="154"/>
      <c r="D198" s="147" t="s">
        <v>131</v>
      </c>
      <c r="E198" s="155" t="s">
        <v>1</v>
      </c>
      <c r="F198" s="156" t="s">
        <v>133</v>
      </c>
      <c r="H198" s="157">
        <v>208.27</v>
      </c>
      <c r="I198" s="158"/>
      <c r="L198" s="154"/>
      <c r="M198" s="159"/>
      <c r="T198" s="160"/>
      <c r="AT198" s="155" t="s">
        <v>131</v>
      </c>
      <c r="AU198" s="155" t="s">
        <v>83</v>
      </c>
      <c r="AV198" s="13" t="s">
        <v>128</v>
      </c>
      <c r="AW198" s="13" t="s">
        <v>30</v>
      </c>
      <c r="AX198" s="13" t="s">
        <v>81</v>
      </c>
      <c r="AY198" s="155" t="s">
        <v>122</v>
      </c>
    </row>
    <row r="199" spans="2:65" s="1" customFormat="1" ht="16.5" customHeight="1">
      <c r="B199" s="31"/>
      <c r="C199" s="128" t="s">
        <v>221</v>
      </c>
      <c r="D199" s="128" t="s">
        <v>124</v>
      </c>
      <c r="E199" s="129" t="s">
        <v>222</v>
      </c>
      <c r="F199" s="130" t="s">
        <v>223</v>
      </c>
      <c r="G199" s="131" t="s">
        <v>224</v>
      </c>
      <c r="H199" s="132">
        <v>5.26</v>
      </c>
      <c r="I199" s="133"/>
      <c r="J199" s="134">
        <f>ROUND(I199*H199,2)</f>
        <v>0</v>
      </c>
      <c r="K199" s="135"/>
      <c r="L199" s="31"/>
      <c r="M199" s="136" t="s">
        <v>1</v>
      </c>
      <c r="N199" s="137" t="s">
        <v>38</v>
      </c>
      <c r="P199" s="138">
        <f>O199*H199</f>
        <v>0</v>
      </c>
      <c r="Q199" s="138">
        <v>1.0487652000000001</v>
      </c>
      <c r="R199" s="138">
        <f>Q199*H199</f>
        <v>5.516504952</v>
      </c>
      <c r="S199" s="138">
        <v>0</v>
      </c>
      <c r="T199" s="139">
        <f>S199*H199</f>
        <v>0</v>
      </c>
      <c r="AR199" s="140" t="s">
        <v>128</v>
      </c>
      <c r="AT199" s="140" t="s">
        <v>124</v>
      </c>
      <c r="AU199" s="140" t="s">
        <v>83</v>
      </c>
      <c r="AY199" s="16" t="s">
        <v>122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6" t="s">
        <v>81</v>
      </c>
      <c r="BK199" s="141">
        <f>ROUND(I199*H199,2)</f>
        <v>0</v>
      </c>
      <c r="BL199" s="16" t="s">
        <v>128</v>
      </c>
      <c r="BM199" s="140" t="s">
        <v>225</v>
      </c>
    </row>
    <row r="200" spans="2:65" s="1" customFormat="1">
      <c r="B200" s="31"/>
      <c r="D200" s="142" t="s">
        <v>129</v>
      </c>
      <c r="F200" s="143" t="s">
        <v>226</v>
      </c>
      <c r="I200" s="144"/>
      <c r="L200" s="31"/>
      <c r="M200" s="145"/>
      <c r="T200" s="55"/>
      <c r="AT200" s="16" t="s">
        <v>129</v>
      </c>
      <c r="AU200" s="16" t="s">
        <v>83</v>
      </c>
    </row>
    <row r="201" spans="2:65" s="12" customFormat="1" ht="22.5">
      <c r="B201" s="146"/>
      <c r="D201" s="147" t="s">
        <v>131</v>
      </c>
      <c r="E201" s="148" t="s">
        <v>1</v>
      </c>
      <c r="F201" s="149" t="s">
        <v>227</v>
      </c>
      <c r="H201" s="150">
        <v>5.26</v>
      </c>
      <c r="I201" s="151"/>
      <c r="L201" s="146"/>
      <c r="M201" s="152"/>
      <c r="T201" s="153"/>
      <c r="AT201" s="148" t="s">
        <v>131</v>
      </c>
      <c r="AU201" s="148" t="s">
        <v>83</v>
      </c>
      <c r="AV201" s="12" t="s">
        <v>83</v>
      </c>
      <c r="AW201" s="12" t="s">
        <v>30</v>
      </c>
      <c r="AX201" s="12" t="s">
        <v>73</v>
      </c>
      <c r="AY201" s="148" t="s">
        <v>122</v>
      </c>
    </row>
    <row r="202" spans="2:65" s="13" customFormat="1">
      <c r="B202" s="154"/>
      <c r="D202" s="147" t="s">
        <v>131</v>
      </c>
      <c r="E202" s="155" t="s">
        <v>1</v>
      </c>
      <c r="F202" s="156" t="s">
        <v>133</v>
      </c>
      <c r="H202" s="157">
        <v>5.26</v>
      </c>
      <c r="I202" s="158"/>
      <c r="L202" s="154"/>
      <c r="M202" s="159"/>
      <c r="T202" s="160"/>
      <c r="AT202" s="155" t="s">
        <v>131</v>
      </c>
      <c r="AU202" s="155" t="s">
        <v>83</v>
      </c>
      <c r="AV202" s="13" t="s">
        <v>128</v>
      </c>
      <c r="AW202" s="13" t="s">
        <v>30</v>
      </c>
      <c r="AX202" s="13" t="s">
        <v>81</v>
      </c>
      <c r="AY202" s="155" t="s">
        <v>122</v>
      </c>
    </row>
    <row r="203" spans="2:65" s="1" customFormat="1" ht="24.2" customHeight="1">
      <c r="B203" s="31"/>
      <c r="C203" s="128" t="s">
        <v>228</v>
      </c>
      <c r="D203" s="128" t="s">
        <v>124</v>
      </c>
      <c r="E203" s="129" t="s">
        <v>229</v>
      </c>
      <c r="F203" s="130" t="s">
        <v>230</v>
      </c>
      <c r="G203" s="131" t="s">
        <v>231</v>
      </c>
      <c r="H203" s="132">
        <v>34.6</v>
      </c>
      <c r="I203" s="133"/>
      <c r="J203" s="134">
        <f>ROUND(I203*H203,2)</f>
        <v>0</v>
      </c>
      <c r="K203" s="135"/>
      <c r="L203" s="31"/>
      <c r="M203" s="136" t="s">
        <v>1</v>
      </c>
      <c r="N203" s="137" t="s">
        <v>38</v>
      </c>
      <c r="P203" s="138">
        <f>O203*H203</f>
        <v>0</v>
      </c>
      <c r="Q203" s="138">
        <v>6.4133000000000004E-5</v>
      </c>
      <c r="R203" s="138">
        <f>Q203*H203</f>
        <v>2.2190018000000002E-3</v>
      </c>
      <c r="S203" s="138">
        <v>0</v>
      </c>
      <c r="T203" s="139">
        <f>S203*H203</f>
        <v>0</v>
      </c>
      <c r="AR203" s="140" t="s">
        <v>128</v>
      </c>
      <c r="AT203" s="140" t="s">
        <v>124</v>
      </c>
      <c r="AU203" s="140" t="s">
        <v>83</v>
      </c>
      <c r="AY203" s="16" t="s">
        <v>122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81</v>
      </c>
      <c r="BK203" s="141">
        <f>ROUND(I203*H203,2)</f>
        <v>0</v>
      </c>
      <c r="BL203" s="16" t="s">
        <v>128</v>
      </c>
      <c r="BM203" s="140" t="s">
        <v>232</v>
      </c>
    </row>
    <row r="204" spans="2:65" s="1" customFormat="1">
      <c r="B204" s="31"/>
      <c r="D204" s="142" t="s">
        <v>129</v>
      </c>
      <c r="F204" s="143" t="s">
        <v>233</v>
      </c>
      <c r="I204" s="144"/>
      <c r="L204" s="31"/>
      <c r="M204" s="145"/>
      <c r="T204" s="55"/>
      <c r="AT204" s="16" t="s">
        <v>129</v>
      </c>
      <c r="AU204" s="16" t="s">
        <v>83</v>
      </c>
    </row>
    <row r="205" spans="2:65" s="12" customFormat="1" ht="22.5">
      <c r="B205" s="146"/>
      <c r="D205" s="147" t="s">
        <v>131</v>
      </c>
      <c r="E205" s="148" t="s">
        <v>1</v>
      </c>
      <c r="F205" s="149" t="s">
        <v>234</v>
      </c>
      <c r="H205" s="150">
        <v>34.6</v>
      </c>
      <c r="I205" s="151"/>
      <c r="L205" s="146"/>
      <c r="M205" s="152"/>
      <c r="T205" s="153"/>
      <c r="AT205" s="148" t="s">
        <v>131</v>
      </c>
      <c r="AU205" s="148" t="s">
        <v>83</v>
      </c>
      <c r="AV205" s="12" t="s">
        <v>83</v>
      </c>
      <c r="AW205" s="12" t="s">
        <v>30</v>
      </c>
      <c r="AX205" s="12" t="s">
        <v>73</v>
      </c>
      <c r="AY205" s="148" t="s">
        <v>122</v>
      </c>
    </row>
    <row r="206" spans="2:65" s="13" customFormat="1">
      <c r="B206" s="154"/>
      <c r="D206" s="147" t="s">
        <v>131</v>
      </c>
      <c r="E206" s="155" t="s">
        <v>1</v>
      </c>
      <c r="F206" s="156" t="s">
        <v>133</v>
      </c>
      <c r="H206" s="157">
        <v>34.6</v>
      </c>
      <c r="I206" s="158"/>
      <c r="L206" s="154"/>
      <c r="M206" s="159"/>
      <c r="T206" s="160"/>
      <c r="AT206" s="155" t="s">
        <v>131</v>
      </c>
      <c r="AU206" s="155" t="s">
        <v>83</v>
      </c>
      <c r="AV206" s="13" t="s">
        <v>128</v>
      </c>
      <c r="AW206" s="13" t="s">
        <v>30</v>
      </c>
      <c r="AX206" s="13" t="s">
        <v>81</v>
      </c>
      <c r="AY206" s="155" t="s">
        <v>122</v>
      </c>
    </row>
    <row r="207" spans="2:65" s="11" customFormat="1" ht="22.9" customHeight="1">
      <c r="B207" s="116"/>
      <c r="D207" s="117" t="s">
        <v>72</v>
      </c>
      <c r="E207" s="126" t="s">
        <v>128</v>
      </c>
      <c r="F207" s="126" t="s">
        <v>235</v>
      </c>
      <c r="I207" s="119"/>
      <c r="J207" s="127">
        <f>BK207</f>
        <v>0</v>
      </c>
      <c r="L207" s="116"/>
      <c r="M207" s="121"/>
      <c r="P207" s="122">
        <f>SUM(P208:P255)</f>
        <v>0</v>
      </c>
      <c r="R207" s="122">
        <f>SUM(R208:R255)</f>
        <v>83.69725524558001</v>
      </c>
      <c r="T207" s="123">
        <f>SUM(T208:T255)</f>
        <v>0</v>
      </c>
      <c r="AR207" s="117" t="s">
        <v>81</v>
      </c>
      <c r="AT207" s="124" t="s">
        <v>72</v>
      </c>
      <c r="AU207" s="124" t="s">
        <v>81</v>
      </c>
      <c r="AY207" s="117" t="s">
        <v>122</v>
      </c>
      <c r="BK207" s="125">
        <f>SUM(BK208:BK255)</f>
        <v>0</v>
      </c>
    </row>
    <row r="208" spans="2:65" s="1" customFormat="1" ht="21.75" customHeight="1">
      <c r="B208" s="31"/>
      <c r="C208" s="128" t="s">
        <v>182</v>
      </c>
      <c r="D208" s="128" t="s">
        <v>124</v>
      </c>
      <c r="E208" s="129" t="s">
        <v>236</v>
      </c>
      <c r="F208" s="130" t="s">
        <v>237</v>
      </c>
      <c r="G208" s="131" t="s">
        <v>147</v>
      </c>
      <c r="H208" s="132">
        <v>30.373999999999999</v>
      </c>
      <c r="I208" s="133"/>
      <c r="J208" s="134">
        <f>ROUND(I208*H208,2)</f>
        <v>0</v>
      </c>
      <c r="K208" s="135"/>
      <c r="L208" s="31"/>
      <c r="M208" s="136" t="s">
        <v>1</v>
      </c>
      <c r="N208" s="137" t="s">
        <v>38</v>
      </c>
      <c r="P208" s="138">
        <f>O208*H208</f>
        <v>0</v>
      </c>
      <c r="Q208" s="138">
        <v>2.502202</v>
      </c>
      <c r="R208" s="138">
        <f>Q208*H208</f>
        <v>76.001883547999995</v>
      </c>
      <c r="S208" s="138">
        <v>0</v>
      </c>
      <c r="T208" s="139">
        <f>S208*H208</f>
        <v>0</v>
      </c>
      <c r="AR208" s="140" t="s">
        <v>128</v>
      </c>
      <c r="AT208" s="140" t="s">
        <v>124</v>
      </c>
      <c r="AU208" s="140" t="s">
        <v>83</v>
      </c>
      <c r="AY208" s="16" t="s">
        <v>122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6" t="s">
        <v>81</v>
      </c>
      <c r="BK208" s="141">
        <f>ROUND(I208*H208,2)</f>
        <v>0</v>
      </c>
      <c r="BL208" s="16" t="s">
        <v>128</v>
      </c>
      <c r="BM208" s="140" t="s">
        <v>238</v>
      </c>
    </row>
    <row r="209" spans="2:65" s="1" customFormat="1">
      <c r="B209" s="31"/>
      <c r="D209" s="142" t="s">
        <v>129</v>
      </c>
      <c r="F209" s="143" t="s">
        <v>239</v>
      </c>
      <c r="I209" s="144"/>
      <c r="L209" s="31"/>
      <c r="M209" s="145"/>
      <c r="T209" s="55"/>
      <c r="AT209" s="16" t="s">
        <v>129</v>
      </c>
      <c r="AU209" s="16" t="s">
        <v>83</v>
      </c>
    </row>
    <row r="210" spans="2:65" s="12" customFormat="1" ht="22.5">
      <c r="B210" s="146"/>
      <c r="D210" s="147" t="s">
        <v>131</v>
      </c>
      <c r="E210" s="148" t="s">
        <v>1</v>
      </c>
      <c r="F210" s="149" t="s">
        <v>240</v>
      </c>
      <c r="H210" s="150">
        <v>30.373999999999999</v>
      </c>
      <c r="I210" s="151"/>
      <c r="L210" s="146"/>
      <c r="M210" s="152"/>
      <c r="T210" s="153"/>
      <c r="AT210" s="148" t="s">
        <v>131</v>
      </c>
      <c r="AU210" s="148" t="s">
        <v>83</v>
      </c>
      <c r="AV210" s="12" t="s">
        <v>83</v>
      </c>
      <c r="AW210" s="12" t="s">
        <v>30</v>
      </c>
      <c r="AX210" s="12" t="s">
        <v>73</v>
      </c>
      <c r="AY210" s="148" t="s">
        <v>122</v>
      </c>
    </row>
    <row r="211" spans="2:65" s="13" customFormat="1">
      <c r="B211" s="154"/>
      <c r="D211" s="147" t="s">
        <v>131</v>
      </c>
      <c r="E211" s="155" t="s">
        <v>1</v>
      </c>
      <c r="F211" s="156" t="s">
        <v>133</v>
      </c>
      <c r="H211" s="157">
        <v>30.373999999999999</v>
      </c>
      <c r="I211" s="158"/>
      <c r="L211" s="154"/>
      <c r="M211" s="159"/>
      <c r="T211" s="160"/>
      <c r="AT211" s="155" t="s">
        <v>131</v>
      </c>
      <c r="AU211" s="155" t="s">
        <v>83</v>
      </c>
      <c r="AV211" s="13" t="s">
        <v>128</v>
      </c>
      <c r="AW211" s="13" t="s">
        <v>30</v>
      </c>
      <c r="AX211" s="13" t="s">
        <v>81</v>
      </c>
      <c r="AY211" s="155" t="s">
        <v>122</v>
      </c>
    </row>
    <row r="212" spans="2:65" s="1" customFormat="1" ht="24.2" customHeight="1">
      <c r="B212" s="31"/>
      <c r="C212" s="128" t="s">
        <v>241</v>
      </c>
      <c r="D212" s="128" t="s">
        <v>124</v>
      </c>
      <c r="E212" s="129" t="s">
        <v>242</v>
      </c>
      <c r="F212" s="130" t="s">
        <v>243</v>
      </c>
      <c r="G212" s="131" t="s">
        <v>127</v>
      </c>
      <c r="H212" s="132">
        <v>33.762999999999998</v>
      </c>
      <c r="I212" s="133"/>
      <c r="J212" s="134">
        <f>ROUND(I212*H212,2)</f>
        <v>0</v>
      </c>
      <c r="K212" s="135"/>
      <c r="L212" s="31"/>
      <c r="M212" s="136" t="s">
        <v>1</v>
      </c>
      <c r="N212" s="137" t="s">
        <v>38</v>
      </c>
      <c r="P212" s="138">
        <f>O212*H212</f>
        <v>0</v>
      </c>
      <c r="Q212" s="138">
        <v>1.7870259999999999E-2</v>
      </c>
      <c r="R212" s="138">
        <f>Q212*H212</f>
        <v>0.60335358837999997</v>
      </c>
      <c r="S212" s="138">
        <v>0</v>
      </c>
      <c r="T212" s="139">
        <f>S212*H212</f>
        <v>0</v>
      </c>
      <c r="AR212" s="140" t="s">
        <v>128</v>
      </c>
      <c r="AT212" s="140" t="s">
        <v>124</v>
      </c>
      <c r="AU212" s="140" t="s">
        <v>83</v>
      </c>
      <c r="AY212" s="16" t="s">
        <v>122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81</v>
      </c>
      <c r="BK212" s="141">
        <f>ROUND(I212*H212,2)</f>
        <v>0</v>
      </c>
      <c r="BL212" s="16" t="s">
        <v>128</v>
      </c>
      <c r="BM212" s="140" t="s">
        <v>244</v>
      </c>
    </row>
    <row r="213" spans="2:65" s="1" customFormat="1">
      <c r="B213" s="31"/>
      <c r="D213" s="142" t="s">
        <v>129</v>
      </c>
      <c r="F213" s="143" t="s">
        <v>245</v>
      </c>
      <c r="I213" s="144"/>
      <c r="L213" s="31"/>
      <c r="M213" s="145"/>
      <c r="T213" s="55"/>
      <c r="AT213" s="16" t="s">
        <v>129</v>
      </c>
      <c r="AU213" s="16" t="s">
        <v>83</v>
      </c>
    </row>
    <row r="214" spans="2:65" s="12" customFormat="1" ht="22.5">
      <c r="B214" s="146"/>
      <c r="D214" s="147" t="s">
        <v>131</v>
      </c>
      <c r="E214" s="148" t="s">
        <v>1</v>
      </c>
      <c r="F214" s="149" t="s">
        <v>246</v>
      </c>
      <c r="H214" s="150">
        <v>33.762999999999998</v>
      </c>
      <c r="I214" s="151"/>
      <c r="L214" s="146"/>
      <c r="M214" s="152"/>
      <c r="T214" s="153"/>
      <c r="AT214" s="148" t="s">
        <v>131</v>
      </c>
      <c r="AU214" s="148" t="s">
        <v>83</v>
      </c>
      <c r="AV214" s="12" t="s">
        <v>83</v>
      </c>
      <c r="AW214" s="12" t="s">
        <v>30</v>
      </c>
      <c r="AX214" s="12" t="s">
        <v>73</v>
      </c>
      <c r="AY214" s="148" t="s">
        <v>122</v>
      </c>
    </row>
    <row r="215" spans="2:65" s="13" customFormat="1">
      <c r="B215" s="154"/>
      <c r="D215" s="147" t="s">
        <v>131</v>
      </c>
      <c r="E215" s="155" t="s">
        <v>1</v>
      </c>
      <c r="F215" s="156" t="s">
        <v>133</v>
      </c>
      <c r="H215" s="157">
        <v>33.762999999999998</v>
      </c>
      <c r="I215" s="158"/>
      <c r="L215" s="154"/>
      <c r="M215" s="159"/>
      <c r="T215" s="160"/>
      <c r="AT215" s="155" t="s">
        <v>131</v>
      </c>
      <c r="AU215" s="155" t="s">
        <v>83</v>
      </c>
      <c r="AV215" s="13" t="s">
        <v>128</v>
      </c>
      <c r="AW215" s="13" t="s">
        <v>30</v>
      </c>
      <c r="AX215" s="13" t="s">
        <v>81</v>
      </c>
      <c r="AY215" s="155" t="s">
        <v>122</v>
      </c>
    </row>
    <row r="216" spans="2:65" s="1" customFormat="1" ht="24.2" customHeight="1">
      <c r="B216" s="31"/>
      <c r="C216" s="128" t="s">
        <v>189</v>
      </c>
      <c r="D216" s="128" t="s">
        <v>124</v>
      </c>
      <c r="E216" s="129" t="s">
        <v>247</v>
      </c>
      <c r="F216" s="130" t="s">
        <v>248</v>
      </c>
      <c r="G216" s="131" t="s">
        <v>127</v>
      </c>
      <c r="H216" s="132">
        <v>33.762999999999998</v>
      </c>
      <c r="I216" s="133"/>
      <c r="J216" s="134">
        <f>ROUND(I216*H216,2)</f>
        <v>0</v>
      </c>
      <c r="K216" s="135"/>
      <c r="L216" s="31"/>
      <c r="M216" s="136" t="s">
        <v>1</v>
      </c>
      <c r="N216" s="137" t="s">
        <v>38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128</v>
      </c>
      <c r="AT216" s="140" t="s">
        <v>124</v>
      </c>
      <c r="AU216" s="140" t="s">
        <v>83</v>
      </c>
      <c r="AY216" s="16" t="s">
        <v>122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81</v>
      </c>
      <c r="BK216" s="141">
        <f>ROUND(I216*H216,2)</f>
        <v>0</v>
      </c>
      <c r="BL216" s="16" t="s">
        <v>128</v>
      </c>
      <c r="BM216" s="140" t="s">
        <v>249</v>
      </c>
    </row>
    <row r="217" spans="2:65" s="1" customFormat="1">
      <c r="B217" s="31"/>
      <c r="D217" s="142" t="s">
        <v>129</v>
      </c>
      <c r="F217" s="143" t="s">
        <v>250</v>
      </c>
      <c r="I217" s="144"/>
      <c r="L217" s="31"/>
      <c r="M217" s="145"/>
      <c r="T217" s="55"/>
      <c r="AT217" s="16" t="s">
        <v>129</v>
      </c>
      <c r="AU217" s="16" t="s">
        <v>83</v>
      </c>
    </row>
    <row r="218" spans="2:65" s="12" customFormat="1" ht="22.5">
      <c r="B218" s="146"/>
      <c r="D218" s="147" t="s">
        <v>131</v>
      </c>
      <c r="E218" s="148" t="s">
        <v>1</v>
      </c>
      <c r="F218" s="149" t="s">
        <v>246</v>
      </c>
      <c r="H218" s="150">
        <v>33.762999999999998</v>
      </c>
      <c r="I218" s="151"/>
      <c r="L218" s="146"/>
      <c r="M218" s="152"/>
      <c r="T218" s="153"/>
      <c r="AT218" s="148" t="s">
        <v>131</v>
      </c>
      <c r="AU218" s="148" t="s">
        <v>83</v>
      </c>
      <c r="AV218" s="12" t="s">
        <v>83</v>
      </c>
      <c r="AW218" s="12" t="s">
        <v>30</v>
      </c>
      <c r="AX218" s="12" t="s">
        <v>73</v>
      </c>
      <c r="AY218" s="148" t="s">
        <v>122</v>
      </c>
    </row>
    <row r="219" spans="2:65" s="13" customFormat="1">
      <c r="B219" s="154"/>
      <c r="D219" s="147" t="s">
        <v>131</v>
      </c>
      <c r="E219" s="155" t="s">
        <v>1</v>
      </c>
      <c r="F219" s="156" t="s">
        <v>133</v>
      </c>
      <c r="H219" s="157">
        <v>33.762999999999998</v>
      </c>
      <c r="I219" s="158"/>
      <c r="L219" s="154"/>
      <c r="M219" s="159"/>
      <c r="T219" s="160"/>
      <c r="AT219" s="155" t="s">
        <v>131</v>
      </c>
      <c r="AU219" s="155" t="s">
        <v>83</v>
      </c>
      <c r="AV219" s="13" t="s">
        <v>128</v>
      </c>
      <c r="AW219" s="13" t="s">
        <v>30</v>
      </c>
      <c r="AX219" s="13" t="s">
        <v>81</v>
      </c>
      <c r="AY219" s="155" t="s">
        <v>122</v>
      </c>
    </row>
    <row r="220" spans="2:65" s="1" customFormat="1" ht="24.2" customHeight="1">
      <c r="B220" s="31"/>
      <c r="C220" s="128" t="s">
        <v>7</v>
      </c>
      <c r="D220" s="128" t="s">
        <v>124</v>
      </c>
      <c r="E220" s="129" t="s">
        <v>251</v>
      </c>
      <c r="F220" s="130" t="s">
        <v>252</v>
      </c>
      <c r="G220" s="131" t="s">
        <v>127</v>
      </c>
      <c r="H220" s="132">
        <v>6.24</v>
      </c>
      <c r="I220" s="133"/>
      <c r="J220" s="134">
        <f>ROUND(I220*H220,2)</f>
        <v>0</v>
      </c>
      <c r="K220" s="135"/>
      <c r="L220" s="31"/>
      <c r="M220" s="136" t="s">
        <v>1</v>
      </c>
      <c r="N220" s="137" t="s">
        <v>38</v>
      </c>
      <c r="P220" s="138">
        <f>O220*H220</f>
        <v>0</v>
      </c>
      <c r="Q220" s="138">
        <v>1.9939499999999999E-2</v>
      </c>
      <c r="R220" s="138">
        <f>Q220*H220</f>
        <v>0.12442248</v>
      </c>
      <c r="S220" s="138">
        <v>0</v>
      </c>
      <c r="T220" s="139">
        <f>S220*H220</f>
        <v>0</v>
      </c>
      <c r="AR220" s="140" t="s">
        <v>128</v>
      </c>
      <c r="AT220" s="140" t="s">
        <v>124</v>
      </c>
      <c r="AU220" s="140" t="s">
        <v>83</v>
      </c>
      <c r="AY220" s="16" t="s">
        <v>122</v>
      </c>
      <c r="BE220" s="141">
        <f>IF(N220="základní",J220,0)</f>
        <v>0</v>
      </c>
      <c r="BF220" s="141">
        <f>IF(N220="snížená",J220,0)</f>
        <v>0</v>
      </c>
      <c r="BG220" s="141">
        <f>IF(N220="zákl. přenesená",J220,0)</f>
        <v>0</v>
      </c>
      <c r="BH220" s="141">
        <f>IF(N220="sníž. přenesená",J220,0)</f>
        <v>0</v>
      </c>
      <c r="BI220" s="141">
        <f>IF(N220="nulová",J220,0)</f>
        <v>0</v>
      </c>
      <c r="BJ220" s="16" t="s">
        <v>81</v>
      </c>
      <c r="BK220" s="141">
        <f>ROUND(I220*H220,2)</f>
        <v>0</v>
      </c>
      <c r="BL220" s="16" t="s">
        <v>128</v>
      </c>
      <c r="BM220" s="140" t="s">
        <v>253</v>
      </c>
    </row>
    <row r="221" spans="2:65" s="1" customFormat="1">
      <c r="B221" s="31"/>
      <c r="D221" s="142" t="s">
        <v>129</v>
      </c>
      <c r="F221" s="143" t="s">
        <v>254</v>
      </c>
      <c r="I221" s="144"/>
      <c r="L221" s="31"/>
      <c r="M221" s="145"/>
      <c r="T221" s="55"/>
      <c r="AT221" s="16" t="s">
        <v>129</v>
      </c>
      <c r="AU221" s="16" t="s">
        <v>83</v>
      </c>
    </row>
    <row r="222" spans="2:65" s="12" customFormat="1" ht="22.5">
      <c r="B222" s="146"/>
      <c r="D222" s="147" t="s">
        <v>131</v>
      </c>
      <c r="E222" s="148" t="s">
        <v>1</v>
      </c>
      <c r="F222" s="149" t="s">
        <v>255</v>
      </c>
      <c r="H222" s="150">
        <v>6.24</v>
      </c>
      <c r="I222" s="151"/>
      <c r="L222" s="146"/>
      <c r="M222" s="152"/>
      <c r="T222" s="153"/>
      <c r="AT222" s="148" t="s">
        <v>131</v>
      </c>
      <c r="AU222" s="148" t="s">
        <v>83</v>
      </c>
      <c r="AV222" s="12" t="s">
        <v>83</v>
      </c>
      <c r="AW222" s="12" t="s">
        <v>30</v>
      </c>
      <c r="AX222" s="12" t="s">
        <v>73</v>
      </c>
      <c r="AY222" s="148" t="s">
        <v>122</v>
      </c>
    </row>
    <row r="223" spans="2:65" s="13" customFormat="1">
      <c r="B223" s="154"/>
      <c r="D223" s="147" t="s">
        <v>131</v>
      </c>
      <c r="E223" s="155" t="s">
        <v>1</v>
      </c>
      <c r="F223" s="156" t="s">
        <v>133</v>
      </c>
      <c r="H223" s="157">
        <v>6.24</v>
      </c>
      <c r="I223" s="158"/>
      <c r="L223" s="154"/>
      <c r="M223" s="159"/>
      <c r="T223" s="160"/>
      <c r="AT223" s="155" t="s">
        <v>131</v>
      </c>
      <c r="AU223" s="155" t="s">
        <v>83</v>
      </c>
      <c r="AV223" s="13" t="s">
        <v>128</v>
      </c>
      <c r="AW223" s="13" t="s">
        <v>30</v>
      </c>
      <c r="AX223" s="13" t="s">
        <v>81</v>
      </c>
      <c r="AY223" s="155" t="s">
        <v>122</v>
      </c>
    </row>
    <row r="224" spans="2:65" s="1" customFormat="1" ht="21.75" customHeight="1">
      <c r="B224" s="31"/>
      <c r="C224" s="128" t="s">
        <v>195</v>
      </c>
      <c r="D224" s="128" t="s">
        <v>124</v>
      </c>
      <c r="E224" s="129" t="s">
        <v>256</v>
      </c>
      <c r="F224" s="130" t="s">
        <v>257</v>
      </c>
      <c r="G224" s="131" t="s">
        <v>224</v>
      </c>
      <c r="H224" s="132">
        <v>1.1259999999999999</v>
      </c>
      <c r="I224" s="133"/>
      <c r="J224" s="134">
        <f>ROUND(I224*H224,2)</f>
        <v>0</v>
      </c>
      <c r="K224" s="135"/>
      <c r="L224" s="31"/>
      <c r="M224" s="136" t="s">
        <v>1</v>
      </c>
      <c r="N224" s="137" t="s">
        <v>38</v>
      </c>
      <c r="P224" s="138">
        <f>O224*H224</f>
        <v>0</v>
      </c>
      <c r="Q224" s="138">
        <v>1.0595832000000001</v>
      </c>
      <c r="R224" s="138">
        <f>Q224*H224</f>
        <v>1.1930906831999999</v>
      </c>
      <c r="S224" s="138">
        <v>0</v>
      </c>
      <c r="T224" s="139">
        <f>S224*H224</f>
        <v>0</v>
      </c>
      <c r="AR224" s="140" t="s">
        <v>128</v>
      </c>
      <c r="AT224" s="140" t="s">
        <v>124</v>
      </c>
      <c r="AU224" s="140" t="s">
        <v>83</v>
      </c>
      <c r="AY224" s="16" t="s">
        <v>122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6" t="s">
        <v>81</v>
      </c>
      <c r="BK224" s="141">
        <f>ROUND(I224*H224,2)</f>
        <v>0</v>
      </c>
      <c r="BL224" s="16" t="s">
        <v>128</v>
      </c>
      <c r="BM224" s="140" t="s">
        <v>258</v>
      </c>
    </row>
    <row r="225" spans="2:65" s="1" customFormat="1">
      <c r="B225" s="31"/>
      <c r="D225" s="142" t="s">
        <v>129</v>
      </c>
      <c r="F225" s="143" t="s">
        <v>259</v>
      </c>
      <c r="I225" s="144"/>
      <c r="L225" s="31"/>
      <c r="M225" s="145"/>
      <c r="T225" s="55"/>
      <c r="AT225" s="16" t="s">
        <v>129</v>
      </c>
      <c r="AU225" s="16" t="s">
        <v>83</v>
      </c>
    </row>
    <row r="226" spans="2:65" s="12" customFormat="1" ht="22.5">
      <c r="B226" s="146"/>
      <c r="D226" s="147" t="s">
        <v>131</v>
      </c>
      <c r="E226" s="148" t="s">
        <v>1</v>
      </c>
      <c r="F226" s="149" t="s">
        <v>260</v>
      </c>
      <c r="H226" s="150">
        <v>0.312</v>
      </c>
      <c r="I226" s="151"/>
      <c r="L226" s="146"/>
      <c r="M226" s="152"/>
      <c r="T226" s="153"/>
      <c r="AT226" s="148" t="s">
        <v>131</v>
      </c>
      <c r="AU226" s="148" t="s">
        <v>83</v>
      </c>
      <c r="AV226" s="12" t="s">
        <v>83</v>
      </c>
      <c r="AW226" s="12" t="s">
        <v>30</v>
      </c>
      <c r="AX226" s="12" t="s">
        <v>73</v>
      </c>
      <c r="AY226" s="148" t="s">
        <v>122</v>
      </c>
    </row>
    <row r="227" spans="2:65" s="12" customFormat="1" ht="22.5">
      <c r="B227" s="146"/>
      <c r="D227" s="147" t="s">
        <v>131</v>
      </c>
      <c r="E227" s="148" t="s">
        <v>1</v>
      </c>
      <c r="F227" s="149" t="s">
        <v>261</v>
      </c>
      <c r="H227" s="150">
        <v>0.81399999999999995</v>
      </c>
      <c r="I227" s="151"/>
      <c r="L227" s="146"/>
      <c r="M227" s="152"/>
      <c r="T227" s="153"/>
      <c r="AT227" s="148" t="s">
        <v>131</v>
      </c>
      <c r="AU227" s="148" t="s">
        <v>83</v>
      </c>
      <c r="AV227" s="12" t="s">
        <v>83</v>
      </c>
      <c r="AW227" s="12" t="s">
        <v>30</v>
      </c>
      <c r="AX227" s="12" t="s">
        <v>73</v>
      </c>
      <c r="AY227" s="148" t="s">
        <v>122</v>
      </c>
    </row>
    <row r="228" spans="2:65" s="13" customFormat="1">
      <c r="B228" s="154"/>
      <c r="D228" s="147" t="s">
        <v>131</v>
      </c>
      <c r="E228" s="155" t="s">
        <v>1</v>
      </c>
      <c r="F228" s="156" t="s">
        <v>133</v>
      </c>
      <c r="H228" s="157">
        <v>1.1259999999999999</v>
      </c>
      <c r="I228" s="158"/>
      <c r="L228" s="154"/>
      <c r="M228" s="159"/>
      <c r="T228" s="160"/>
      <c r="AT228" s="155" t="s">
        <v>131</v>
      </c>
      <c r="AU228" s="155" t="s">
        <v>83</v>
      </c>
      <c r="AV228" s="13" t="s">
        <v>128</v>
      </c>
      <c r="AW228" s="13" t="s">
        <v>30</v>
      </c>
      <c r="AX228" s="13" t="s">
        <v>81</v>
      </c>
      <c r="AY228" s="155" t="s">
        <v>122</v>
      </c>
    </row>
    <row r="229" spans="2:65" s="1" customFormat="1" ht="21.75" customHeight="1">
      <c r="B229" s="31"/>
      <c r="C229" s="128" t="s">
        <v>262</v>
      </c>
      <c r="D229" s="128" t="s">
        <v>124</v>
      </c>
      <c r="E229" s="129" t="s">
        <v>263</v>
      </c>
      <c r="F229" s="130" t="s">
        <v>264</v>
      </c>
      <c r="G229" s="131" t="s">
        <v>224</v>
      </c>
      <c r="H229" s="132">
        <v>0.5</v>
      </c>
      <c r="I229" s="133"/>
      <c r="J229" s="134">
        <f>ROUND(I229*H229,2)</f>
        <v>0</v>
      </c>
      <c r="K229" s="135"/>
      <c r="L229" s="31"/>
      <c r="M229" s="136" t="s">
        <v>1</v>
      </c>
      <c r="N229" s="137" t="s">
        <v>38</v>
      </c>
      <c r="P229" s="138">
        <f>O229*H229</f>
        <v>0</v>
      </c>
      <c r="Q229" s="138">
        <v>1.0480525999999999</v>
      </c>
      <c r="R229" s="138">
        <f>Q229*H229</f>
        <v>0.52402629999999994</v>
      </c>
      <c r="S229" s="138">
        <v>0</v>
      </c>
      <c r="T229" s="139">
        <f>S229*H229</f>
        <v>0</v>
      </c>
      <c r="AR229" s="140" t="s">
        <v>128</v>
      </c>
      <c r="AT229" s="140" t="s">
        <v>124</v>
      </c>
      <c r="AU229" s="140" t="s">
        <v>83</v>
      </c>
      <c r="AY229" s="16" t="s">
        <v>122</v>
      </c>
      <c r="BE229" s="141">
        <f>IF(N229="základní",J229,0)</f>
        <v>0</v>
      </c>
      <c r="BF229" s="141">
        <f>IF(N229="snížená",J229,0)</f>
        <v>0</v>
      </c>
      <c r="BG229" s="141">
        <f>IF(N229="zákl. přenesená",J229,0)</f>
        <v>0</v>
      </c>
      <c r="BH229" s="141">
        <f>IF(N229="sníž. přenesená",J229,0)</f>
        <v>0</v>
      </c>
      <c r="BI229" s="141">
        <f>IF(N229="nulová",J229,0)</f>
        <v>0</v>
      </c>
      <c r="BJ229" s="16" t="s">
        <v>81</v>
      </c>
      <c r="BK229" s="141">
        <f>ROUND(I229*H229,2)</f>
        <v>0</v>
      </c>
      <c r="BL229" s="16" t="s">
        <v>128</v>
      </c>
      <c r="BM229" s="140" t="s">
        <v>265</v>
      </c>
    </row>
    <row r="230" spans="2:65" s="1" customFormat="1">
      <c r="B230" s="31"/>
      <c r="D230" s="142" t="s">
        <v>129</v>
      </c>
      <c r="F230" s="143" t="s">
        <v>266</v>
      </c>
      <c r="I230" s="144"/>
      <c r="L230" s="31"/>
      <c r="M230" s="145"/>
      <c r="T230" s="55"/>
      <c r="AT230" s="16" t="s">
        <v>129</v>
      </c>
      <c r="AU230" s="16" t="s">
        <v>83</v>
      </c>
    </row>
    <row r="231" spans="2:65" s="12" customFormat="1" ht="22.5">
      <c r="B231" s="146"/>
      <c r="D231" s="147" t="s">
        <v>131</v>
      </c>
      <c r="E231" s="148" t="s">
        <v>1</v>
      </c>
      <c r="F231" s="149" t="s">
        <v>267</v>
      </c>
      <c r="H231" s="150">
        <v>0.5</v>
      </c>
      <c r="I231" s="151"/>
      <c r="L231" s="146"/>
      <c r="M231" s="152"/>
      <c r="T231" s="153"/>
      <c r="AT231" s="148" t="s">
        <v>131</v>
      </c>
      <c r="AU231" s="148" t="s">
        <v>83</v>
      </c>
      <c r="AV231" s="12" t="s">
        <v>83</v>
      </c>
      <c r="AW231" s="12" t="s">
        <v>30</v>
      </c>
      <c r="AX231" s="12" t="s">
        <v>73</v>
      </c>
      <c r="AY231" s="148" t="s">
        <v>122</v>
      </c>
    </row>
    <row r="232" spans="2:65" s="13" customFormat="1">
      <c r="B232" s="154"/>
      <c r="D232" s="147" t="s">
        <v>131</v>
      </c>
      <c r="E232" s="155" t="s">
        <v>1</v>
      </c>
      <c r="F232" s="156" t="s">
        <v>133</v>
      </c>
      <c r="H232" s="157">
        <v>0.5</v>
      </c>
      <c r="I232" s="158"/>
      <c r="L232" s="154"/>
      <c r="M232" s="159"/>
      <c r="T232" s="160"/>
      <c r="AT232" s="155" t="s">
        <v>131</v>
      </c>
      <c r="AU232" s="155" t="s">
        <v>83</v>
      </c>
      <c r="AV232" s="13" t="s">
        <v>128</v>
      </c>
      <c r="AW232" s="13" t="s">
        <v>30</v>
      </c>
      <c r="AX232" s="13" t="s">
        <v>81</v>
      </c>
      <c r="AY232" s="155" t="s">
        <v>122</v>
      </c>
    </row>
    <row r="233" spans="2:65" s="1" customFormat="1" ht="21.75" customHeight="1">
      <c r="B233" s="31"/>
      <c r="C233" s="128" t="s">
        <v>268</v>
      </c>
      <c r="D233" s="128" t="s">
        <v>124</v>
      </c>
      <c r="E233" s="129" t="s">
        <v>269</v>
      </c>
      <c r="F233" s="130" t="s">
        <v>270</v>
      </c>
      <c r="G233" s="131" t="s">
        <v>224</v>
      </c>
      <c r="H233" s="132">
        <v>0.68500000000000005</v>
      </c>
      <c r="I233" s="133"/>
      <c r="J233" s="134">
        <f>ROUND(I233*H233,2)</f>
        <v>0</v>
      </c>
      <c r="K233" s="135"/>
      <c r="L233" s="31"/>
      <c r="M233" s="136" t="s">
        <v>1</v>
      </c>
      <c r="N233" s="137" t="s">
        <v>38</v>
      </c>
      <c r="P233" s="138">
        <f>O233*H233</f>
        <v>0</v>
      </c>
      <c r="Q233" s="138">
        <v>1.0968659999999999</v>
      </c>
      <c r="R233" s="138">
        <f>Q233*H233</f>
        <v>0.75135320999999999</v>
      </c>
      <c r="S233" s="138">
        <v>0</v>
      </c>
      <c r="T233" s="139">
        <f>S233*H233</f>
        <v>0</v>
      </c>
      <c r="AR233" s="140" t="s">
        <v>128</v>
      </c>
      <c r="AT233" s="140" t="s">
        <v>124</v>
      </c>
      <c r="AU233" s="140" t="s">
        <v>83</v>
      </c>
      <c r="AY233" s="16" t="s">
        <v>122</v>
      </c>
      <c r="BE233" s="141">
        <f>IF(N233="základní",J233,0)</f>
        <v>0</v>
      </c>
      <c r="BF233" s="141">
        <f>IF(N233="snížená",J233,0)</f>
        <v>0</v>
      </c>
      <c r="BG233" s="141">
        <f>IF(N233="zákl. přenesená",J233,0)</f>
        <v>0</v>
      </c>
      <c r="BH233" s="141">
        <f>IF(N233="sníž. přenesená",J233,0)</f>
        <v>0</v>
      </c>
      <c r="BI233" s="141">
        <f>IF(N233="nulová",J233,0)</f>
        <v>0</v>
      </c>
      <c r="BJ233" s="16" t="s">
        <v>81</v>
      </c>
      <c r="BK233" s="141">
        <f>ROUND(I233*H233,2)</f>
        <v>0</v>
      </c>
      <c r="BL233" s="16" t="s">
        <v>128</v>
      </c>
      <c r="BM233" s="140" t="s">
        <v>271</v>
      </c>
    </row>
    <row r="234" spans="2:65" s="1" customFormat="1">
      <c r="B234" s="31"/>
      <c r="D234" s="142" t="s">
        <v>129</v>
      </c>
      <c r="F234" s="143" t="s">
        <v>272</v>
      </c>
      <c r="I234" s="144"/>
      <c r="L234" s="31"/>
      <c r="M234" s="145"/>
      <c r="T234" s="55"/>
      <c r="AT234" s="16" t="s">
        <v>129</v>
      </c>
      <c r="AU234" s="16" t="s">
        <v>83</v>
      </c>
    </row>
    <row r="235" spans="2:65" s="12" customFormat="1" ht="22.5">
      <c r="B235" s="146"/>
      <c r="D235" s="147" t="s">
        <v>131</v>
      </c>
      <c r="E235" s="148" t="s">
        <v>1</v>
      </c>
      <c r="F235" s="149" t="s">
        <v>273</v>
      </c>
      <c r="H235" s="150">
        <v>0.68500000000000005</v>
      </c>
      <c r="I235" s="151"/>
      <c r="L235" s="146"/>
      <c r="M235" s="152"/>
      <c r="T235" s="153"/>
      <c r="AT235" s="148" t="s">
        <v>131</v>
      </c>
      <c r="AU235" s="148" t="s">
        <v>83</v>
      </c>
      <c r="AV235" s="12" t="s">
        <v>83</v>
      </c>
      <c r="AW235" s="12" t="s">
        <v>30</v>
      </c>
      <c r="AX235" s="12" t="s">
        <v>73</v>
      </c>
      <c r="AY235" s="148" t="s">
        <v>122</v>
      </c>
    </row>
    <row r="236" spans="2:65" s="13" customFormat="1">
      <c r="B236" s="154"/>
      <c r="D236" s="147" t="s">
        <v>131</v>
      </c>
      <c r="E236" s="155" t="s">
        <v>1</v>
      </c>
      <c r="F236" s="156" t="s">
        <v>133</v>
      </c>
      <c r="H236" s="157">
        <v>0.68500000000000005</v>
      </c>
      <c r="I236" s="158"/>
      <c r="L236" s="154"/>
      <c r="M236" s="159"/>
      <c r="T236" s="160"/>
      <c r="AT236" s="155" t="s">
        <v>131</v>
      </c>
      <c r="AU236" s="155" t="s">
        <v>83</v>
      </c>
      <c r="AV236" s="13" t="s">
        <v>128</v>
      </c>
      <c r="AW236" s="13" t="s">
        <v>30</v>
      </c>
      <c r="AX236" s="13" t="s">
        <v>81</v>
      </c>
      <c r="AY236" s="155" t="s">
        <v>122</v>
      </c>
    </row>
    <row r="237" spans="2:65" s="1" customFormat="1" ht="21.75" customHeight="1">
      <c r="B237" s="31"/>
      <c r="C237" s="128" t="s">
        <v>274</v>
      </c>
      <c r="D237" s="128" t="s">
        <v>124</v>
      </c>
      <c r="E237" s="129" t="s">
        <v>275</v>
      </c>
      <c r="F237" s="130" t="s">
        <v>276</v>
      </c>
      <c r="G237" s="131" t="s">
        <v>127</v>
      </c>
      <c r="H237" s="132">
        <v>109.98</v>
      </c>
      <c r="I237" s="133"/>
      <c r="J237" s="134">
        <f>ROUND(I237*H237,2)</f>
        <v>0</v>
      </c>
      <c r="K237" s="135"/>
      <c r="L237" s="31"/>
      <c r="M237" s="136" t="s">
        <v>1</v>
      </c>
      <c r="N237" s="137" t="s">
        <v>38</v>
      </c>
      <c r="P237" s="138">
        <f>O237*H237</f>
        <v>0</v>
      </c>
      <c r="Q237" s="138">
        <v>2.102E-2</v>
      </c>
      <c r="R237" s="138">
        <f>Q237*H237</f>
        <v>2.3117795999999999</v>
      </c>
      <c r="S237" s="138">
        <v>0</v>
      </c>
      <c r="T237" s="139">
        <f>S237*H237</f>
        <v>0</v>
      </c>
      <c r="AR237" s="140" t="s">
        <v>128</v>
      </c>
      <c r="AT237" s="140" t="s">
        <v>124</v>
      </c>
      <c r="AU237" s="140" t="s">
        <v>83</v>
      </c>
      <c r="AY237" s="16" t="s">
        <v>122</v>
      </c>
      <c r="BE237" s="141">
        <f>IF(N237="základní",J237,0)</f>
        <v>0</v>
      </c>
      <c r="BF237" s="141">
        <f>IF(N237="snížená",J237,0)</f>
        <v>0</v>
      </c>
      <c r="BG237" s="141">
        <f>IF(N237="zákl. přenesená",J237,0)</f>
        <v>0</v>
      </c>
      <c r="BH237" s="141">
        <f>IF(N237="sníž. přenesená",J237,0)</f>
        <v>0</v>
      </c>
      <c r="BI237" s="141">
        <f>IF(N237="nulová",J237,0)</f>
        <v>0</v>
      </c>
      <c r="BJ237" s="16" t="s">
        <v>81</v>
      </c>
      <c r="BK237" s="141">
        <f>ROUND(I237*H237,2)</f>
        <v>0</v>
      </c>
      <c r="BL237" s="16" t="s">
        <v>128</v>
      </c>
      <c r="BM237" s="140" t="s">
        <v>277</v>
      </c>
    </row>
    <row r="238" spans="2:65" s="1" customFormat="1">
      <c r="B238" s="31"/>
      <c r="D238" s="142" t="s">
        <v>129</v>
      </c>
      <c r="F238" s="143" t="s">
        <v>278</v>
      </c>
      <c r="I238" s="144"/>
      <c r="L238" s="31"/>
      <c r="M238" s="145"/>
      <c r="T238" s="55"/>
      <c r="AT238" s="16" t="s">
        <v>129</v>
      </c>
      <c r="AU238" s="16" t="s">
        <v>83</v>
      </c>
    </row>
    <row r="239" spans="2:65" s="12" customFormat="1" ht="22.5">
      <c r="B239" s="146"/>
      <c r="D239" s="147" t="s">
        <v>131</v>
      </c>
      <c r="E239" s="148" t="s">
        <v>1</v>
      </c>
      <c r="F239" s="149" t="s">
        <v>279</v>
      </c>
      <c r="H239" s="150">
        <v>109.98</v>
      </c>
      <c r="I239" s="151"/>
      <c r="L239" s="146"/>
      <c r="M239" s="152"/>
      <c r="T239" s="153"/>
      <c r="AT239" s="148" t="s">
        <v>131</v>
      </c>
      <c r="AU239" s="148" t="s">
        <v>83</v>
      </c>
      <c r="AV239" s="12" t="s">
        <v>83</v>
      </c>
      <c r="AW239" s="12" t="s">
        <v>30</v>
      </c>
      <c r="AX239" s="12" t="s">
        <v>73</v>
      </c>
      <c r="AY239" s="148" t="s">
        <v>122</v>
      </c>
    </row>
    <row r="240" spans="2:65" s="13" customFormat="1">
      <c r="B240" s="154"/>
      <c r="D240" s="147" t="s">
        <v>131</v>
      </c>
      <c r="E240" s="155" t="s">
        <v>1</v>
      </c>
      <c r="F240" s="156" t="s">
        <v>133</v>
      </c>
      <c r="H240" s="157">
        <v>109.98</v>
      </c>
      <c r="I240" s="158"/>
      <c r="L240" s="154"/>
      <c r="M240" s="159"/>
      <c r="T240" s="160"/>
      <c r="AT240" s="155" t="s">
        <v>131</v>
      </c>
      <c r="AU240" s="155" t="s">
        <v>83</v>
      </c>
      <c r="AV240" s="13" t="s">
        <v>128</v>
      </c>
      <c r="AW240" s="13" t="s">
        <v>30</v>
      </c>
      <c r="AX240" s="13" t="s">
        <v>81</v>
      </c>
      <c r="AY240" s="155" t="s">
        <v>122</v>
      </c>
    </row>
    <row r="241" spans="2:65" s="1" customFormat="1" ht="21.75" customHeight="1">
      <c r="B241" s="31"/>
      <c r="C241" s="128" t="s">
        <v>207</v>
      </c>
      <c r="D241" s="128" t="s">
        <v>124</v>
      </c>
      <c r="E241" s="129" t="s">
        <v>280</v>
      </c>
      <c r="F241" s="130" t="s">
        <v>281</v>
      </c>
      <c r="G241" s="131" t="s">
        <v>127</v>
      </c>
      <c r="H241" s="132">
        <v>109.98</v>
      </c>
      <c r="I241" s="133"/>
      <c r="J241" s="134">
        <f>ROUND(I241*H241,2)</f>
        <v>0</v>
      </c>
      <c r="K241" s="135"/>
      <c r="L241" s="31"/>
      <c r="M241" s="136" t="s">
        <v>1</v>
      </c>
      <c r="N241" s="137" t="s">
        <v>38</v>
      </c>
      <c r="P241" s="138">
        <f>O241*H241</f>
        <v>0</v>
      </c>
      <c r="Q241" s="138">
        <v>0</v>
      </c>
      <c r="R241" s="138">
        <f>Q241*H241</f>
        <v>0</v>
      </c>
      <c r="S241" s="138">
        <v>0</v>
      </c>
      <c r="T241" s="139">
        <f>S241*H241</f>
        <v>0</v>
      </c>
      <c r="AR241" s="140" t="s">
        <v>128</v>
      </c>
      <c r="AT241" s="140" t="s">
        <v>124</v>
      </c>
      <c r="AU241" s="140" t="s">
        <v>83</v>
      </c>
      <c r="AY241" s="16" t="s">
        <v>122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6" t="s">
        <v>81</v>
      </c>
      <c r="BK241" s="141">
        <f>ROUND(I241*H241,2)</f>
        <v>0</v>
      </c>
      <c r="BL241" s="16" t="s">
        <v>128</v>
      </c>
      <c r="BM241" s="140" t="s">
        <v>282</v>
      </c>
    </row>
    <row r="242" spans="2:65" s="1" customFormat="1">
      <c r="B242" s="31"/>
      <c r="D242" s="142" t="s">
        <v>129</v>
      </c>
      <c r="F242" s="143" t="s">
        <v>283</v>
      </c>
      <c r="I242" s="144"/>
      <c r="L242" s="31"/>
      <c r="M242" s="145"/>
      <c r="T242" s="55"/>
      <c r="AT242" s="16" t="s">
        <v>129</v>
      </c>
      <c r="AU242" s="16" t="s">
        <v>83</v>
      </c>
    </row>
    <row r="243" spans="2:65" s="12" customFormat="1" ht="33.75">
      <c r="B243" s="146"/>
      <c r="D243" s="147" t="s">
        <v>131</v>
      </c>
      <c r="E243" s="148" t="s">
        <v>1</v>
      </c>
      <c r="F243" s="149" t="s">
        <v>284</v>
      </c>
      <c r="H243" s="150">
        <v>109.98</v>
      </c>
      <c r="I243" s="151"/>
      <c r="L243" s="146"/>
      <c r="M243" s="152"/>
      <c r="T243" s="153"/>
      <c r="AT243" s="148" t="s">
        <v>131</v>
      </c>
      <c r="AU243" s="148" t="s">
        <v>83</v>
      </c>
      <c r="AV243" s="12" t="s">
        <v>83</v>
      </c>
      <c r="AW243" s="12" t="s">
        <v>30</v>
      </c>
      <c r="AX243" s="12" t="s">
        <v>73</v>
      </c>
      <c r="AY243" s="148" t="s">
        <v>122</v>
      </c>
    </row>
    <row r="244" spans="2:65" s="13" customFormat="1">
      <c r="B244" s="154"/>
      <c r="D244" s="147" t="s">
        <v>131</v>
      </c>
      <c r="E244" s="155" t="s">
        <v>1</v>
      </c>
      <c r="F244" s="156" t="s">
        <v>133</v>
      </c>
      <c r="H244" s="157">
        <v>109.98</v>
      </c>
      <c r="I244" s="158"/>
      <c r="L244" s="154"/>
      <c r="M244" s="159"/>
      <c r="T244" s="160"/>
      <c r="AT244" s="155" t="s">
        <v>131</v>
      </c>
      <c r="AU244" s="155" t="s">
        <v>83</v>
      </c>
      <c r="AV244" s="13" t="s">
        <v>128</v>
      </c>
      <c r="AW244" s="13" t="s">
        <v>30</v>
      </c>
      <c r="AX244" s="13" t="s">
        <v>81</v>
      </c>
      <c r="AY244" s="155" t="s">
        <v>122</v>
      </c>
    </row>
    <row r="245" spans="2:65" s="1" customFormat="1" ht="16.5" customHeight="1">
      <c r="B245" s="31"/>
      <c r="C245" s="128" t="s">
        <v>285</v>
      </c>
      <c r="D245" s="128" t="s">
        <v>124</v>
      </c>
      <c r="E245" s="129" t="s">
        <v>286</v>
      </c>
      <c r="F245" s="130" t="s">
        <v>287</v>
      </c>
      <c r="G245" s="131" t="s">
        <v>147</v>
      </c>
      <c r="H245" s="132">
        <v>0.46800000000000003</v>
      </c>
      <c r="I245" s="133"/>
      <c r="J245" s="134">
        <f>ROUND(I245*H245,2)</f>
        <v>0</v>
      </c>
      <c r="K245" s="135"/>
      <c r="L245" s="31"/>
      <c r="M245" s="136" t="s">
        <v>1</v>
      </c>
      <c r="N245" s="137" t="s">
        <v>38</v>
      </c>
      <c r="P245" s="138">
        <f>O245*H245</f>
        <v>0</v>
      </c>
      <c r="Q245" s="138">
        <v>2.502202</v>
      </c>
      <c r="R245" s="138">
        <f>Q245*H245</f>
        <v>1.1710305360000002</v>
      </c>
      <c r="S245" s="138">
        <v>0</v>
      </c>
      <c r="T245" s="139">
        <f>S245*H245</f>
        <v>0</v>
      </c>
      <c r="AR245" s="140" t="s">
        <v>128</v>
      </c>
      <c r="AT245" s="140" t="s">
        <v>124</v>
      </c>
      <c r="AU245" s="140" t="s">
        <v>83</v>
      </c>
      <c r="AY245" s="16" t="s">
        <v>122</v>
      </c>
      <c r="BE245" s="141">
        <f>IF(N245="základní",J245,0)</f>
        <v>0</v>
      </c>
      <c r="BF245" s="141">
        <f>IF(N245="snížená",J245,0)</f>
        <v>0</v>
      </c>
      <c r="BG245" s="141">
        <f>IF(N245="zákl. přenesená",J245,0)</f>
        <v>0</v>
      </c>
      <c r="BH245" s="141">
        <f>IF(N245="sníž. přenesená",J245,0)</f>
        <v>0</v>
      </c>
      <c r="BI245" s="141">
        <f>IF(N245="nulová",J245,0)</f>
        <v>0</v>
      </c>
      <c r="BJ245" s="16" t="s">
        <v>81</v>
      </c>
      <c r="BK245" s="141">
        <f>ROUND(I245*H245,2)</f>
        <v>0</v>
      </c>
      <c r="BL245" s="16" t="s">
        <v>128</v>
      </c>
      <c r="BM245" s="140" t="s">
        <v>288</v>
      </c>
    </row>
    <row r="246" spans="2:65" s="1" customFormat="1">
      <c r="B246" s="31"/>
      <c r="D246" s="142" t="s">
        <v>129</v>
      </c>
      <c r="F246" s="143" t="s">
        <v>289</v>
      </c>
      <c r="I246" s="144"/>
      <c r="L246" s="31"/>
      <c r="M246" s="145"/>
      <c r="T246" s="55"/>
      <c r="AT246" s="16" t="s">
        <v>129</v>
      </c>
      <c r="AU246" s="16" t="s">
        <v>83</v>
      </c>
    </row>
    <row r="247" spans="2:65" s="12" customFormat="1" ht="22.5">
      <c r="B247" s="146"/>
      <c r="D247" s="147" t="s">
        <v>131</v>
      </c>
      <c r="E247" s="148" t="s">
        <v>1</v>
      </c>
      <c r="F247" s="149" t="s">
        <v>290</v>
      </c>
      <c r="H247" s="150">
        <v>0.46800000000000003</v>
      </c>
      <c r="I247" s="151"/>
      <c r="L247" s="146"/>
      <c r="M247" s="152"/>
      <c r="T247" s="153"/>
      <c r="AT247" s="148" t="s">
        <v>131</v>
      </c>
      <c r="AU247" s="148" t="s">
        <v>83</v>
      </c>
      <c r="AV247" s="12" t="s">
        <v>83</v>
      </c>
      <c r="AW247" s="12" t="s">
        <v>30</v>
      </c>
      <c r="AX247" s="12" t="s">
        <v>73</v>
      </c>
      <c r="AY247" s="148" t="s">
        <v>122</v>
      </c>
    </row>
    <row r="248" spans="2:65" s="13" customFormat="1">
      <c r="B248" s="154"/>
      <c r="D248" s="147" t="s">
        <v>131</v>
      </c>
      <c r="E248" s="155" t="s">
        <v>1</v>
      </c>
      <c r="F248" s="156" t="s">
        <v>133</v>
      </c>
      <c r="H248" s="157">
        <v>0.46800000000000003</v>
      </c>
      <c r="I248" s="158"/>
      <c r="L248" s="154"/>
      <c r="M248" s="159"/>
      <c r="T248" s="160"/>
      <c r="AT248" s="155" t="s">
        <v>131</v>
      </c>
      <c r="AU248" s="155" t="s">
        <v>83</v>
      </c>
      <c r="AV248" s="13" t="s">
        <v>128</v>
      </c>
      <c r="AW248" s="13" t="s">
        <v>30</v>
      </c>
      <c r="AX248" s="13" t="s">
        <v>81</v>
      </c>
      <c r="AY248" s="155" t="s">
        <v>122</v>
      </c>
    </row>
    <row r="249" spans="2:65" s="1" customFormat="1" ht="37.9" customHeight="1">
      <c r="B249" s="31"/>
      <c r="C249" s="128" t="s">
        <v>213</v>
      </c>
      <c r="D249" s="128" t="s">
        <v>124</v>
      </c>
      <c r="E249" s="129" t="s">
        <v>291</v>
      </c>
      <c r="F249" s="130" t="s">
        <v>292</v>
      </c>
      <c r="G249" s="131" t="s">
        <v>127</v>
      </c>
      <c r="H249" s="132">
        <v>0.91</v>
      </c>
      <c r="I249" s="133"/>
      <c r="J249" s="134">
        <f>ROUND(I249*H249,2)</f>
        <v>0</v>
      </c>
      <c r="K249" s="135"/>
      <c r="L249" s="31"/>
      <c r="M249" s="136" t="s">
        <v>1</v>
      </c>
      <c r="N249" s="137" t="s">
        <v>38</v>
      </c>
      <c r="P249" s="138">
        <f>O249*H249</f>
        <v>0</v>
      </c>
      <c r="Q249" s="138">
        <v>1.11683</v>
      </c>
      <c r="R249" s="138">
        <f>Q249*H249</f>
        <v>1.0163153</v>
      </c>
      <c r="S249" s="138">
        <v>0</v>
      </c>
      <c r="T249" s="139">
        <f>S249*H249</f>
        <v>0</v>
      </c>
      <c r="AR249" s="140" t="s">
        <v>128</v>
      </c>
      <c r="AT249" s="140" t="s">
        <v>124</v>
      </c>
      <c r="AU249" s="140" t="s">
        <v>83</v>
      </c>
      <c r="AY249" s="16" t="s">
        <v>122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6" t="s">
        <v>81</v>
      </c>
      <c r="BK249" s="141">
        <f>ROUND(I249*H249,2)</f>
        <v>0</v>
      </c>
      <c r="BL249" s="16" t="s">
        <v>128</v>
      </c>
      <c r="BM249" s="140" t="s">
        <v>293</v>
      </c>
    </row>
    <row r="250" spans="2:65" s="1" customFormat="1">
      <c r="B250" s="31"/>
      <c r="D250" s="142" t="s">
        <v>129</v>
      </c>
      <c r="F250" s="143" t="s">
        <v>294</v>
      </c>
      <c r="I250" s="144"/>
      <c r="L250" s="31"/>
      <c r="M250" s="145"/>
      <c r="T250" s="55"/>
      <c r="AT250" s="16" t="s">
        <v>129</v>
      </c>
      <c r="AU250" s="16" t="s">
        <v>83</v>
      </c>
    </row>
    <row r="251" spans="2:65" s="12" customFormat="1" ht="22.5">
      <c r="B251" s="146"/>
      <c r="D251" s="147" t="s">
        <v>131</v>
      </c>
      <c r="E251" s="148" t="s">
        <v>1</v>
      </c>
      <c r="F251" s="149" t="s">
        <v>295</v>
      </c>
      <c r="H251" s="150">
        <v>0.91</v>
      </c>
      <c r="I251" s="151"/>
      <c r="L251" s="146"/>
      <c r="M251" s="152"/>
      <c r="T251" s="153"/>
      <c r="AT251" s="148" t="s">
        <v>131</v>
      </c>
      <c r="AU251" s="148" t="s">
        <v>83</v>
      </c>
      <c r="AV251" s="12" t="s">
        <v>83</v>
      </c>
      <c r="AW251" s="12" t="s">
        <v>30</v>
      </c>
      <c r="AX251" s="12" t="s">
        <v>73</v>
      </c>
      <c r="AY251" s="148" t="s">
        <v>122</v>
      </c>
    </row>
    <row r="252" spans="2:65" s="13" customFormat="1">
      <c r="B252" s="154"/>
      <c r="D252" s="147" t="s">
        <v>131</v>
      </c>
      <c r="E252" s="155" t="s">
        <v>1</v>
      </c>
      <c r="F252" s="156" t="s">
        <v>133</v>
      </c>
      <c r="H252" s="157">
        <v>0.91</v>
      </c>
      <c r="I252" s="158"/>
      <c r="L252" s="154"/>
      <c r="M252" s="159"/>
      <c r="T252" s="160"/>
      <c r="AT252" s="155" t="s">
        <v>131</v>
      </c>
      <c r="AU252" s="155" t="s">
        <v>83</v>
      </c>
      <c r="AV252" s="13" t="s">
        <v>128</v>
      </c>
      <c r="AW252" s="13" t="s">
        <v>30</v>
      </c>
      <c r="AX252" s="13" t="s">
        <v>81</v>
      </c>
      <c r="AY252" s="155" t="s">
        <v>122</v>
      </c>
    </row>
    <row r="253" spans="2:65" s="1" customFormat="1" ht="24.2" customHeight="1">
      <c r="B253" s="31"/>
      <c r="C253" s="167" t="s">
        <v>296</v>
      </c>
      <c r="D253" s="167" t="s">
        <v>185</v>
      </c>
      <c r="E253" s="168" t="s">
        <v>297</v>
      </c>
      <c r="F253" s="169" t="s">
        <v>298</v>
      </c>
      <c r="G253" s="170" t="s">
        <v>299</v>
      </c>
      <c r="H253" s="171">
        <v>1</v>
      </c>
      <c r="I253" s="172"/>
      <c r="J253" s="173">
        <f>ROUND(I253*H253,2)</f>
        <v>0</v>
      </c>
      <c r="K253" s="174"/>
      <c r="L253" s="175"/>
      <c r="M253" s="176" t="s">
        <v>1</v>
      </c>
      <c r="N253" s="177" t="s">
        <v>38</v>
      </c>
      <c r="P253" s="138">
        <f>O253*H253</f>
        <v>0</v>
      </c>
      <c r="Q253" s="138">
        <v>0</v>
      </c>
      <c r="R253" s="138">
        <f>Q253*H253</f>
        <v>0</v>
      </c>
      <c r="S253" s="138">
        <v>0</v>
      </c>
      <c r="T253" s="139">
        <f>S253*H253</f>
        <v>0</v>
      </c>
      <c r="AR253" s="140" t="s">
        <v>148</v>
      </c>
      <c r="AT253" s="140" t="s">
        <v>185</v>
      </c>
      <c r="AU253" s="140" t="s">
        <v>83</v>
      </c>
      <c r="AY253" s="16" t="s">
        <v>122</v>
      </c>
      <c r="BE253" s="141">
        <f>IF(N253="základní",J253,0)</f>
        <v>0</v>
      </c>
      <c r="BF253" s="141">
        <f>IF(N253="snížená",J253,0)</f>
        <v>0</v>
      </c>
      <c r="BG253" s="141">
        <f>IF(N253="zákl. přenesená",J253,0)</f>
        <v>0</v>
      </c>
      <c r="BH253" s="141">
        <f>IF(N253="sníž. přenesená",J253,0)</f>
        <v>0</v>
      </c>
      <c r="BI253" s="141">
        <f>IF(N253="nulová",J253,0)</f>
        <v>0</v>
      </c>
      <c r="BJ253" s="16" t="s">
        <v>81</v>
      </c>
      <c r="BK253" s="141">
        <f>ROUND(I253*H253,2)</f>
        <v>0</v>
      </c>
      <c r="BL253" s="16" t="s">
        <v>128</v>
      </c>
      <c r="BM253" s="140" t="s">
        <v>300</v>
      </c>
    </row>
    <row r="254" spans="2:65" s="12" customFormat="1">
      <c r="B254" s="146"/>
      <c r="D254" s="147" t="s">
        <v>131</v>
      </c>
      <c r="E254" s="148" t="s">
        <v>1</v>
      </c>
      <c r="F254" s="149" t="s">
        <v>301</v>
      </c>
      <c r="H254" s="150">
        <v>1</v>
      </c>
      <c r="I254" s="151"/>
      <c r="L254" s="146"/>
      <c r="M254" s="152"/>
      <c r="T254" s="153"/>
      <c r="AT254" s="148" t="s">
        <v>131</v>
      </c>
      <c r="AU254" s="148" t="s">
        <v>83</v>
      </c>
      <c r="AV254" s="12" t="s">
        <v>83</v>
      </c>
      <c r="AW254" s="12" t="s">
        <v>30</v>
      </c>
      <c r="AX254" s="12" t="s">
        <v>73</v>
      </c>
      <c r="AY254" s="148" t="s">
        <v>122</v>
      </c>
    </row>
    <row r="255" spans="2:65" s="13" customFormat="1">
      <c r="B255" s="154"/>
      <c r="D255" s="147" t="s">
        <v>131</v>
      </c>
      <c r="E255" s="155" t="s">
        <v>1</v>
      </c>
      <c r="F255" s="156" t="s">
        <v>133</v>
      </c>
      <c r="H255" s="157">
        <v>1</v>
      </c>
      <c r="I255" s="158"/>
      <c r="L255" s="154"/>
      <c r="M255" s="159"/>
      <c r="T255" s="160"/>
      <c r="AT255" s="155" t="s">
        <v>131</v>
      </c>
      <c r="AU255" s="155" t="s">
        <v>83</v>
      </c>
      <c r="AV255" s="13" t="s">
        <v>128</v>
      </c>
      <c r="AW255" s="13" t="s">
        <v>30</v>
      </c>
      <c r="AX255" s="13" t="s">
        <v>81</v>
      </c>
      <c r="AY255" s="155" t="s">
        <v>122</v>
      </c>
    </row>
    <row r="256" spans="2:65" s="11" customFormat="1" ht="22.9" customHeight="1">
      <c r="B256" s="116"/>
      <c r="D256" s="117" t="s">
        <v>72</v>
      </c>
      <c r="E256" s="126" t="s">
        <v>151</v>
      </c>
      <c r="F256" s="126" t="s">
        <v>302</v>
      </c>
      <c r="I256" s="119"/>
      <c r="J256" s="127">
        <f>BK256</f>
        <v>0</v>
      </c>
      <c r="L256" s="116"/>
      <c r="M256" s="121"/>
      <c r="P256" s="122">
        <f>SUM(P257:P295)</f>
        <v>0</v>
      </c>
      <c r="R256" s="122">
        <f>SUM(R257:R295)</f>
        <v>185.05047000000005</v>
      </c>
      <c r="T256" s="123">
        <f>SUM(T257:T295)</f>
        <v>0</v>
      </c>
      <c r="AR256" s="117" t="s">
        <v>81</v>
      </c>
      <c r="AT256" s="124" t="s">
        <v>72</v>
      </c>
      <c r="AU256" s="124" t="s">
        <v>81</v>
      </c>
      <c r="AY256" s="117" t="s">
        <v>122</v>
      </c>
      <c r="BK256" s="125">
        <f>SUM(BK257:BK295)</f>
        <v>0</v>
      </c>
    </row>
    <row r="257" spans="2:65" s="1" customFormat="1" ht="24.2" customHeight="1">
      <c r="B257" s="31"/>
      <c r="C257" s="128" t="s">
        <v>218</v>
      </c>
      <c r="D257" s="128" t="s">
        <v>124</v>
      </c>
      <c r="E257" s="129" t="s">
        <v>303</v>
      </c>
      <c r="F257" s="130" t="s">
        <v>304</v>
      </c>
      <c r="G257" s="131" t="s">
        <v>127</v>
      </c>
      <c r="H257" s="132">
        <v>57.5</v>
      </c>
      <c r="I257" s="133"/>
      <c r="J257" s="134">
        <f>ROUND(I257*H257,2)</f>
        <v>0</v>
      </c>
      <c r="K257" s="135"/>
      <c r="L257" s="31"/>
      <c r="M257" s="136" t="s">
        <v>1</v>
      </c>
      <c r="N257" s="137" t="s">
        <v>38</v>
      </c>
      <c r="P257" s="138">
        <f>O257*H257</f>
        <v>0</v>
      </c>
      <c r="Q257" s="138">
        <v>0.34499999999999997</v>
      </c>
      <c r="R257" s="138">
        <f>Q257*H257</f>
        <v>19.837499999999999</v>
      </c>
      <c r="S257" s="138">
        <v>0</v>
      </c>
      <c r="T257" s="139">
        <f>S257*H257</f>
        <v>0</v>
      </c>
      <c r="AR257" s="140" t="s">
        <v>128</v>
      </c>
      <c r="AT257" s="140" t="s">
        <v>124</v>
      </c>
      <c r="AU257" s="140" t="s">
        <v>83</v>
      </c>
      <c r="AY257" s="16" t="s">
        <v>122</v>
      </c>
      <c r="BE257" s="141">
        <f>IF(N257="základní",J257,0)</f>
        <v>0</v>
      </c>
      <c r="BF257" s="141">
        <f>IF(N257="snížená",J257,0)</f>
        <v>0</v>
      </c>
      <c r="BG257" s="141">
        <f>IF(N257="zákl. přenesená",J257,0)</f>
        <v>0</v>
      </c>
      <c r="BH257" s="141">
        <f>IF(N257="sníž. přenesená",J257,0)</f>
        <v>0</v>
      </c>
      <c r="BI257" s="141">
        <f>IF(N257="nulová",J257,0)</f>
        <v>0</v>
      </c>
      <c r="BJ257" s="16" t="s">
        <v>81</v>
      </c>
      <c r="BK257" s="141">
        <f>ROUND(I257*H257,2)</f>
        <v>0</v>
      </c>
      <c r="BL257" s="16" t="s">
        <v>128</v>
      </c>
      <c r="BM257" s="140" t="s">
        <v>305</v>
      </c>
    </row>
    <row r="258" spans="2:65" s="1" customFormat="1">
      <c r="B258" s="31"/>
      <c r="D258" s="142" t="s">
        <v>129</v>
      </c>
      <c r="F258" s="143" t="s">
        <v>306</v>
      </c>
      <c r="I258" s="144"/>
      <c r="L258" s="31"/>
      <c r="M258" s="145"/>
      <c r="T258" s="55"/>
      <c r="AT258" s="16" t="s">
        <v>129</v>
      </c>
      <c r="AU258" s="16" t="s">
        <v>83</v>
      </c>
    </row>
    <row r="259" spans="2:65" s="14" customFormat="1" ht="22.5">
      <c r="B259" s="161"/>
      <c r="D259" s="147" t="s">
        <v>131</v>
      </c>
      <c r="E259" s="162" t="s">
        <v>1</v>
      </c>
      <c r="F259" s="163" t="s">
        <v>307</v>
      </c>
      <c r="H259" s="162" t="s">
        <v>1</v>
      </c>
      <c r="I259" s="164"/>
      <c r="L259" s="161"/>
      <c r="M259" s="165"/>
      <c r="T259" s="166"/>
      <c r="AT259" s="162" t="s">
        <v>131</v>
      </c>
      <c r="AU259" s="162" t="s">
        <v>83</v>
      </c>
      <c r="AV259" s="14" t="s">
        <v>81</v>
      </c>
      <c r="AW259" s="14" t="s">
        <v>30</v>
      </c>
      <c r="AX259" s="14" t="s">
        <v>73</v>
      </c>
      <c r="AY259" s="162" t="s">
        <v>122</v>
      </c>
    </row>
    <row r="260" spans="2:65" s="12" customFormat="1">
      <c r="B260" s="146"/>
      <c r="D260" s="147" t="s">
        <v>131</v>
      </c>
      <c r="E260" s="148" t="s">
        <v>1</v>
      </c>
      <c r="F260" s="149" t="s">
        <v>308</v>
      </c>
      <c r="H260" s="150">
        <v>42.5</v>
      </c>
      <c r="I260" s="151"/>
      <c r="L260" s="146"/>
      <c r="M260" s="152"/>
      <c r="T260" s="153"/>
      <c r="AT260" s="148" t="s">
        <v>131</v>
      </c>
      <c r="AU260" s="148" t="s">
        <v>83</v>
      </c>
      <c r="AV260" s="12" t="s">
        <v>83</v>
      </c>
      <c r="AW260" s="12" t="s">
        <v>30</v>
      </c>
      <c r="AX260" s="12" t="s">
        <v>73</v>
      </c>
      <c r="AY260" s="148" t="s">
        <v>122</v>
      </c>
    </row>
    <row r="261" spans="2:65" s="12" customFormat="1" ht="22.5">
      <c r="B261" s="146"/>
      <c r="D261" s="147" t="s">
        <v>131</v>
      </c>
      <c r="E261" s="148" t="s">
        <v>1</v>
      </c>
      <c r="F261" s="149" t="s">
        <v>309</v>
      </c>
      <c r="H261" s="150">
        <v>15</v>
      </c>
      <c r="I261" s="151"/>
      <c r="L261" s="146"/>
      <c r="M261" s="152"/>
      <c r="T261" s="153"/>
      <c r="AT261" s="148" t="s">
        <v>131</v>
      </c>
      <c r="AU261" s="148" t="s">
        <v>83</v>
      </c>
      <c r="AV261" s="12" t="s">
        <v>83</v>
      </c>
      <c r="AW261" s="12" t="s">
        <v>30</v>
      </c>
      <c r="AX261" s="12" t="s">
        <v>73</v>
      </c>
      <c r="AY261" s="148" t="s">
        <v>122</v>
      </c>
    </row>
    <row r="262" spans="2:65" s="13" customFormat="1">
      <c r="B262" s="154"/>
      <c r="D262" s="147" t="s">
        <v>131</v>
      </c>
      <c r="E262" s="155" t="s">
        <v>1</v>
      </c>
      <c r="F262" s="156" t="s">
        <v>133</v>
      </c>
      <c r="H262" s="157">
        <v>57.5</v>
      </c>
      <c r="I262" s="158"/>
      <c r="L262" s="154"/>
      <c r="M262" s="159"/>
      <c r="T262" s="160"/>
      <c r="AT262" s="155" t="s">
        <v>131</v>
      </c>
      <c r="AU262" s="155" t="s">
        <v>83</v>
      </c>
      <c r="AV262" s="13" t="s">
        <v>128</v>
      </c>
      <c r="AW262" s="13" t="s">
        <v>30</v>
      </c>
      <c r="AX262" s="13" t="s">
        <v>81</v>
      </c>
      <c r="AY262" s="155" t="s">
        <v>122</v>
      </c>
    </row>
    <row r="263" spans="2:65" s="1" customFormat="1" ht="24.2" customHeight="1">
      <c r="B263" s="31"/>
      <c r="C263" s="128" t="s">
        <v>310</v>
      </c>
      <c r="D263" s="128" t="s">
        <v>124</v>
      </c>
      <c r="E263" s="129" t="s">
        <v>311</v>
      </c>
      <c r="F263" s="130" t="s">
        <v>312</v>
      </c>
      <c r="G263" s="131" t="s">
        <v>127</v>
      </c>
      <c r="H263" s="132">
        <v>105</v>
      </c>
      <c r="I263" s="133"/>
      <c r="J263" s="134">
        <f>ROUND(I263*H263,2)</f>
        <v>0</v>
      </c>
      <c r="K263" s="135"/>
      <c r="L263" s="31"/>
      <c r="M263" s="136" t="s">
        <v>1</v>
      </c>
      <c r="N263" s="137" t="s">
        <v>38</v>
      </c>
      <c r="P263" s="138">
        <f>O263*H263</f>
        <v>0</v>
      </c>
      <c r="Q263" s="138">
        <v>0.69</v>
      </c>
      <c r="R263" s="138">
        <f>Q263*H263</f>
        <v>72.449999999999989</v>
      </c>
      <c r="S263" s="138">
        <v>0</v>
      </c>
      <c r="T263" s="139">
        <f>S263*H263</f>
        <v>0</v>
      </c>
      <c r="AR263" s="140" t="s">
        <v>128</v>
      </c>
      <c r="AT263" s="140" t="s">
        <v>124</v>
      </c>
      <c r="AU263" s="140" t="s">
        <v>83</v>
      </c>
      <c r="AY263" s="16" t="s">
        <v>122</v>
      </c>
      <c r="BE263" s="141">
        <f>IF(N263="základní",J263,0)</f>
        <v>0</v>
      </c>
      <c r="BF263" s="141">
        <f>IF(N263="snížená",J263,0)</f>
        <v>0</v>
      </c>
      <c r="BG263" s="141">
        <f>IF(N263="zákl. přenesená",J263,0)</f>
        <v>0</v>
      </c>
      <c r="BH263" s="141">
        <f>IF(N263="sníž. přenesená",J263,0)</f>
        <v>0</v>
      </c>
      <c r="BI263" s="141">
        <f>IF(N263="nulová",J263,0)</f>
        <v>0</v>
      </c>
      <c r="BJ263" s="16" t="s">
        <v>81</v>
      </c>
      <c r="BK263" s="141">
        <f>ROUND(I263*H263,2)</f>
        <v>0</v>
      </c>
      <c r="BL263" s="16" t="s">
        <v>128</v>
      </c>
      <c r="BM263" s="140" t="s">
        <v>313</v>
      </c>
    </row>
    <row r="264" spans="2:65" s="1" customFormat="1">
      <c r="B264" s="31"/>
      <c r="D264" s="142" t="s">
        <v>129</v>
      </c>
      <c r="F264" s="143" t="s">
        <v>314</v>
      </c>
      <c r="I264" s="144"/>
      <c r="L264" s="31"/>
      <c r="M264" s="145"/>
      <c r="T264" s="55"/>
      <c r="AT264" s="16" t="s">
        <v>129</v>
      </c>
      <c r="AU264" s="16" t="s">
        <v>83</v>
      </c>
    </row>
    <row r="265" spans="2:65" s="12" customFormat="1" ht="22.5">
      <c r="B265" s="146"/>
      <c r="D265" s="147" t="s">
        <v>131</v>
      </c>
      <c r="E265" s="148" t="s">
        <v>1</v>
      </c>
      <c r="F265" s="149" t="s">
        <v>315</v>
      </c>
      <c r="H265" s="150">
        <v>105</v>
      </c>
      <c r="I265" s="151"/>
      <c r="L265" s="146"/>
      <c r="M265" s="152"/>
      <c r="T265" s="153"/>
      <c r="AT265" s="148" t="s">
        <v>131</v>
      </c>
      <c r="AU265" s="148" t="s">
        <v>83</v>
      </c>
      <c r="AV265" s="12" t="s">
        <v>83</v>
      </c>
      <c r="AW265" s="12" t="s">
        <v>30</v>
      </c>
      <c r="AX265" s="12" t="s">
        <v>73</v>
      </c>
      <c r="AY265" s="148" t="s">
        <v>122</v>
      </c>
    </row>
    <row r="266" spans="2:65" s="13" customFormat="1">
      <c r="B266" s="154"/>
      <c r="D266" s="147" t="s">
        <v>131</v>
      </c>
      <c r="E266" s="155" t="s">
        <v>1</v>
      </c>
      <c r="F266" s="156" t="s">
        <v>133</v>
      </c>
      <c r="H266" s="157">
        <v>105</v>
      </c>
      <c r="I266" s="158"/>
      <c r="L266" s="154"/>
      <c r="M266" s="159"/>
      <c r="T266" s="160"/>
      <c r="AT266" s="155" t="s">
        <v>131</v>
      </c>
      <c r="AU266" s="155" t="s">
        <v>83</v>
      </c>
      <c r="AV266" s="13" t="s">
        <v>128</v>
      </c>
      <c r="AW266" s="13" t="s">
        <v>30</v>
      </c>
      <c r="AX266" s="13" t="s">
        <v>81</v>
      </c>
      <c r="AY266" s="155" t="s">
        <v>122</v>
      </c>
    </row>
    <row r="267" spans="2:65" s="1" customFormat="1" ht="16.5" customHeight="1">
      <c r="B267" s="31"/>
      <c r="C267" s="167" t="s">
        <v>225</v>
      </c>
      <c r="D267" s="167" t="s">
        <v>185</v>
      </c>
      <c r="E267" s="168" t="s">
        <v>316</v>
      </c>
      <c r="F267" s="169" t="s">
        <v>317</v>
      </c>
      <c r="G267" s="170" t="s">
        <v>224</v>
      </c>
      <c r="H267" s="171">
        <v>56.7</v>
      </c>
      <c r="I267" s="172"/>
      <c r="J267" s="173">
        <f>ROUND(I267*H267,2)</f>
        <v>0</v>
      </c>
      <c r="K267" s="174"/>
      <c r="L267" s="175"/>
      <c r="M267" s="176" t="s">
        <v>1</v>
      </c>
      <c r="N267" s="177" t="s">
        <v>38</v>
      </c>
      <c r="P267" s="138">
        <f>O267*H267</f>
        <v>0</v>
      </c>
      <c r="Q267" s="138">
        <v>1</v>
      </c>
      <c r="R267" s="138">
        <f>Q267*H267</f>
        <v>56.7</v>
      </c>
      <c r="S267" s="138">
        <v>0</v>
      </c>
      <c r="T267" s="139">
        <f>S267*H267</f>
        <v>0</v>
      </c>
      <c r="AR267" s="140" t="s">
        <v>148</v>
      </c>
      <c r="AT267" s="140" t="s">
        <v>185</v>
      </c>
      <c r="AU267" s="140" t="s">
        <v>83</v>
      </c>
      <c r="AY267" s="16" t="s">
        <v>122</v>
      </c>
      <c r="BE267" s="141">
        <f>IF(N267="základní",J267,0)</f>
        <v>0</v>
      </c>
      <c r="BF267" s="141">
        <f>IF(N267="snížená",J267,0)</f>
        <v>0</v>
      </c>
      <c r="BG267" s="141">
        <f>IF(N267="zákl. přenesená",J267,0)</f>
        <v>0</v>
      </c>
      <c r="BH267" s="141">
        <f>IF(N267="sníž. přenesená",J267,0)</f>
        <v>0</v>
      </c>
      <c r="BI267" s="141">
        <f>IF(N267="nulová",J267,0)</f>
        <v>0</v>
      </c>
      <c r="BJ267" s="16" t="s">
        <v>81</v>
      </c>
      <c r="BK267" s="141">
        <f>ROUND(I267*H267,2)</f>
        <v>0</v>
      </c>
      <c r="BL267" s="16" t="s">
        <v>128</v>
      </c>
      <c r="BM267" s="140" t="s">
        <v>318</v>
      </c>
    </row>
    <row r="268" spans="2:65" s="12" customFormat="1" ht="22.5">
      <c r="B268" s="146"/>
      <c r="D268" s="147" t="s">
        <v>131</v>
      </c>
      <c r="E268" s="148" t="s">
        <v>1</v>
      </c>
      <c r="F268" s="149" t="s">
        <v>319</v>
      </c>
      <c r="H268" s="150">
        <v>56.7</v>
      </c>
      <c r="I268" s="151"/>
      <c r="L268" s="146"/>
      <c r="M268" s="152"/>
      <c r="T268" s="153"/>
      <c r="AT268" s="148" t="s">
        <v>131</v>
      </c>
      <c r="AU268" s="148" t="s">
        <v>83</v>
      </c>
      <c r="AV268" s="12" t="s">
        <v>83</v>
      </c>
      <c r="AW268" s="12" t="s">
        <v>30</v>
      </c>
      <c r="AX268" s="12" t="s">
        <v>81</v>
      </c>
      <c r="AY268" s="148" t="s">
        <v>122</v>
      </c>
    </row>
    <row r="269" spans="2:65" s="1" customFormat="1" ht="33" customHeight="1">
      <c r="B269" s="31"/>
      <c r="C269" s="128" t="s">
        <v>320</v>
      </c>
      <c r="D269" s="128" t="s">
        <v>124</v>
      </c>
      <c r="E269" s="129" t="s">
        <v>321</v>
      </c>
      <c r="F269" s="130" t="s">
        <v>322</v>
      </c>
      <c r="G269" s="131" t="s">
        <v>127</v>
      </c>
      <c r="H269" s="132">
        <v>15</v>
      </c>
      <c r="I269" s="133"/>
      <c r="J269" s="134">
        <f>ROUND(I269*H269,2)</f>
        <v>0</v>
      </c>
      <c r="K269" s="135"/>
      <c r="L269" s="31"/>
      <c r="M269" s="136" t="s">
        <v>1</v>
      </c>
      <c r="N269" s="137" t="s">
        <v>38</v>
      </c>
      <c r="P269" s="138">
        <f>O269*H269</f>
        <v>0</v>
      </c>
      <c r="Q269" s="138">
        <v>0.26375999999999999</v>
      </c>
      <c r="R269" s="138">
        <f>Q269*H269</f>
        <v>3.9563999999999999</v>
      </c>
      <c r="S269" s="138">
        <v>0</v>
      </c>
      <c r="T269" s="139">
        <f>S269*H269</f>
        <v>0</v>
      </c>
      <c r="AR269" s="140" t="s">
        <v>128</v>
      </c>
      <c r="AT269" s="140" t="s">
        <v>124</v>
      </c>
      <c r="AU269" s="140" t="s">
        <v>83</v>
      </c>
      <c r="AY269" s="16" t="s">
        <v>122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6" t="s">
        <v>81</v>
      </c>
      <c r="BK269" s="141">
        <f>ROUND(I269*H269,2)</f>
        <v>0</v>
      </c>
      <c r="BL269" s="16" t="s">
        <v>128</v>
      </c>
      <c r="BM269" s="140" t="s">
        <v>323</v>
      </c>
    </row>
    <row r="270" spans="2:65" s="1" customFormat="1">
      <c r="B270" s="31"/>
      <c r="D270" s="142" t="s">
        <v>129</v>
      </c>
      <c r="F270" s="143" t="s">
        <v>324</v>
      </c>
      <c r="I270" s="144"/>
      <c r="L270" s="31"/>
      <c r="M270" s="145"/>
      <c r="T270" s="55"/>
      <c r="AT270" s="16" t="s">
        <v>129</v>
      </c>
      <c r="AU270" s="16" t="s">
        <v>83</v>
      </c>
    </row>
    <row r="271" spans="2:65" s="14" customFormat="1" ht="22.5">
      <c r="B271" s="161"/>
      <c r="D271" s="147" t="s">
        <v>131</v>
      </c>
      <c r="E271" s="162" t="s">
        <v>1</v>
      </c>
      <c r="F271" s="163" t="s">
        <v>325</v>
      </c>
      <c r="H271" s="162" t="s">
        <v>1</v>
      </c>
      <c r="I271" s="164"/>
      <c r="L271" s="161"/>
      <c r="M271" s="165"/>
      <c r="T271" s="166"/>
      <c r="AT271" s="162" t="s">
        <v>131</v>
      </c>
      <c r="AU271" s="162" t="s">
        <v>83</v>
      </c>
      <c r="AV271" s="14" t="s">
        <v>81</v>
      </c>
      <c r="AW271" s="14" t="s">
        <v>30</v>
      </c>
      <c r="AX271" s="14" t="s">
        <v>73</v>
      </c>
      <c r="AY271" s="162" t="s">
        <v>122</v>
      </c>
    </row>
    <row r="272" spans="2:65" s="12" customFormat="1" ht="22.5">
      <c r="B272" s="146"/>
      <c r="D272" s="147" t="s">
        <v>131</v>
      </c>
      <c r="E272" s="148" t="s">
        <v>1</v>
      </c>
      <c r="F272" s="149" t="s">
        <v>138</v>
      </c>
      <c r="H272" s="150">
        <v>15</v>
      </c>
      <c r="I272" s="151"/>
      <c r="L272" s="146"/>
      <c r="M272" s="152"/>
      <c r="T272" s="153"/>
      <c r="AT272" s="148" t="s">
        <v>131</v>
      </c>
      <c r="AU272" s="148" t="s">
        <v>83</v>
      </c>
      <c r="AV272" s="12" t="s">
        <v>83</v>
      </c>
      <c r="AW272" s="12" t="s">
        <v>30</v>
      </c>
      <c r="AX272" s="12" t="s">
        <v>73</v>
      </c>
      <c r="AY272" s="148" t="s">
        <v>122</v>
      </c>
    </row>
    <row r="273" spans="2:65" s="13" customFormat="1">
      <c r="B273" s="154"/>
      <c r="D273" s="147" t="s">
        <v>131</v>
      </c>
      <c r="E273" s="155" t="s">
        <v>1</v>
      </c>
      <c r="F273" s="156" t="s">
        <v>133</v>
      </c>
      <c r="H273" s="157">
        <v>15</v>
      </c>
      <c r="I273" s="158"/>
      <c r="L273" s="154"/>
      <c r="M273" s="159"/>
      <c r="T273" s="160"/>
      <c r="AT273" s="155" t="s">
        <v>131</v>
      </c>
      <c r="AU273" s="155" t="s">
        <v>83</v>
      </c>
      <c r="AV273" s="13" t="s">
        <v>128</v>
      </c>
      <c r="AW273" s="13" t="s">
        <v>30</v>
      </c>
      <c r="AX273" s="13" t="s">
        <v>81</v>
      </c>
      <c r="AY273" s="155" t="s">
        <v>122</v>
      </c>
    </row>
    <row r="274" spans="2:65" s="1" customFormat="1" ht="24.2" customHeight="1">
      <c r="B274" s="31"/>
      <c r="C274" s="128" t="s">
        <v>232</v>
      </c>
      <c r="D274" s="128" t="s">
        <v>124</v>
      </c>
      <c r="E274" s="129" t="s">
        <v>326</v>
      </c>
      <c r="F274" s="130" t="s">
        <v>327</v>
      </c>
      <c r="G274" s="131" t="s">
        <v>127</v>
      </c>
      <c r="H274" s="132">
        <v>15</v>
      </c>
      <c r="I274" s="133"/>
      <c r="J274" s="134">
        <f>ROUND(I274*H274,2)</f>
        <v>0</v>
      </c>
      <c r="K274" s="135"/>
      <c r="L274" s="31"/>
      <c r="M274" s="136" t="s">
        <v>1</v>
      </c>
      <c r="N274" s="137" t="s">
        <v>38</v>
      </c>
      <c r="P274" s="138">
        <f>O274*H274</f>
        <v>0</v>
      </c>
      <c r="Q274" s="138">
        <v>7.3440000000000005E-2</v>
      </c>
      <c r="R274" s="138">
        <f>Q274*H274</f>
        <v>1.1016000000000001</v>
      </c>
      <c r="S274" s="138">
        <v>0</v>
      </c>
      <c r="T274" s="139">
        <f>S274*H274</f>
        <v>0</v>
      </c>
      <c r="AR274" s="140" t="s">
        <v>128</v>
      </c>
      <c r="AT274" s="140" t="s">
        <v>124</v>
      </c>
      <c r="AU274" s="140" t="s">
        <v>83</v>
      </c>
      <c r="AY274" s="16" t="s">
        <v>122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6" t="s">
        <v>81</v>
      </c>
      <c r="BK274" s="141">
        <f>ROUND(I274*H274,2)</f>
        <v>0</v>
      </c>
      <c r="BL274" s="16" t="s">
        <v>128</v>
      </c>
      <c r="BM274" s="140" t="s">
        <v>328</v>
      </c>
    </row>
    <row r="275" spans="2:65" s="1" customFormat="1">
      <c r="B275" s="31"/>
      <c r="D275" s="142" t="s">
        <v>129</v>
      </c>
      <c r="F275" s="143" t="s">
        <v>329</v>
      </c>
      <c r="I275" s="144"/>
      <c r="L275" s="31"/>
      <c r="M275" s="145"/>
      <c r="T275" s="55"/>
      <c r="AT275" s="16" t="s">
        <v>129</v>
      </c>
      <c r="AU275" s="16" t="s">
        <v>83</v>
      </c>
    </row>
    <row r="276" spans="2:65" s="14" customFormat="1" ht="22.5">
      <c r="B276" s="161"/>
      <c r="D276" s="147" t="s">
        <v>131</v>
      </c>
      <c r="E276" s="162" t="s">
        <v>1</v>
      </c>
      <c r="F276" s="163" t="s">
        <v>330</v>
      </c>
      <c r="H276" s="162" t="s">
        <v>1</v>
      </c>
      <c r="I276" s="164"/>
      <c r="L276" s="161"/>
      <c r="M276" s="165"/>
      <c r="T276" s="166"/>
      <c r="AT276" s="162" t="s">
        <v>131</v>
      </c>
      <c r="AU276" s="162" t="s">
        <v>83</v>
      </c>
      <c r="AV276" s="14" t="s">
        <v>81</v>
      </c>
      <c r="AW276" s="14" t="s">
        <v>30</v>
      </c>
      <c r="AX276" s="14" t="s">
        <v>73</v>
      </c>
      <c r="AY276" s="162" t="s">
        <v>122</v>
      </c>
    </row>
    <row r="277" spans="2:65" s="12" customFormat="1" ht="22.5">
      <c r="B277" s="146"/>
      <c r="D277" s="147" t="s">
        <v>131</v>
      </c>
      <c r="E277" s="148" t="s">
        <v>1</v>
      </c>
      <c r="F277" s="149" t="s">
        <v>138</v>
      </c>
      <c r="H277" s="150">
        <v>15</v>
      </c>
      <c r="I277" s="151"/>
      <c r="L277" s="146"/>
      <c r="M277" s="152"/>
      <c r="T277" s="153"/>
      <c r="AT277" s="148" t="s">
        <v>131</v>
      </c>
      <c r="AU277" s="148" t="s">
        <v>83</v>
      </c>
      <c r="AV277" s="12" t="s">
        <v>83</v>
      </c>
      <c r="AW277" s="12" t="s">
        <v>30</v>
      </c>
      <c r="AX277" s="12" t="s">
        <v>73</v>
      </c>
      <c r="AY277" s="148" t="s">
        <v>122</v>
      </c>
    </row>
    <row r="278" spans="2:65" s="13" customFormat="1">
      <c r="B278" s="154"/>
      <c r="D278" s="147" t="s">
        <v>131</v>
      </c>
      <c r="E278" s="155" t="s">
        <v>1</v>
      </c>
      <c r="F278" s="156" t="s">
        <v>133</v>
      </c>
      <c r="H278" s="157">
        <v>15</v>
      </c>
      <c r="I278" s="158"/>
      <c r="L278" s="154"/>
      <c r="M278" s="159"/>
      <c r="T278" s="160"/>
      <c r="AT278" s="155" t="s">
        <v>131</v>
      </c>
      <c r="AU278" s="155" t="s">
        <v>83</v>
      </c>
      <c r="AV278" s="13" t="s">
        <v>128</v>
      </c>
      <c r="AW278" s="13" t="s">
        <v>30</v>
      </c>
      <c r="AX278" s="13" t="s">
        <v>81</v>
      </c>
      <c r="AY278" s="155" t="s">
        <v>122</v>
      </c>
    </row>
    <row r="279" spans="2:65" s="1" customFormat="1" ht="24.2" customHeight="1">
      <c r="B279" s="31"/>
      <c r="C279" s="128" t="s">
        <v>331</v>
      </c>
      <c r="D279" s="128" t="s">
        <v>124</v>
      </c>
      <c r="E279" s="129" t="s">
        <v>332</v>
      </c>
      <c r="F279" s="130" t="s">
        <v>333</v>
      </c>
      <c r="G279" s="131" t="s">
        <v>127</v>
      </c>
      <c r="H279" s="132">
        <v>137.4</v>
      </c>
      <c r="I279" s="133"/>
      <c r="J279" s="134">
        <f>ROUND(I279*H279,2)</f>
        <v>0</v>
      </c>
      <c r="K279" s="135"/>
      <c r="L279" s="31"/>
      <c r="M279" s="136" t="s">
        <v>1</v>
      </c>
      <c r="N279" s="137" t="s">
        <v>38</v>
      </c>
      <c r="P279" s="138">
        <f>O279*H279</f>
        <v>0</v>
      </c>
      <c r="Q279" s="138">
        <v>8.5680000000000006E-2</v>
      </c>
      <c r="R279" s="138">
        <f>Q279*H279</f>
        <v>11.772432000000002</v>
      </c>
      <c r="S279" s="138">
        <v>0</v>
      </c>
      <c r="T279" s="139">
        <f>S279*H279</f>
        <v>0</v>
      </c>
      <c r="AR279" s="140" t="s">
        <v>128</v>
      </c>
      <c r="AT279" s="140" t="s">
        <v>124</v>
      </c>
      <c r="AU279" s="140" t="s">
        <v>83</v>
      </c>
      <c r="AY279" s="16" t="s">
        <v>122</v>
      </c>
      <c r="BE279" s="141">
        <f>IF(N279="základní",J279,0)</f>
        <v>0</v>
      </c>
      <c r="BF279" s="141">
        <f>IF(N279="snížená",J279,0)</f>
        <v>0</v>
      </c>
      <c r="BG279" s="141">
        <f>IF(N279="zákl. přenesená",J279,0)</f>
        <v>0</v>
      </c>
      <c r="BH279" s="141">
        <f>IF(N279="sníž. přenesená",J279,0)</f>
        <v>0</v>
      </c>
      <c r="BI279" s="141">
        <f>IF(N279="nulová",J279,0)</f>
        <v>0</v>
      </c>
      <c r="BJ279" s="16" t="s">
        <v>81</v>
      </c>
      <c r="BK279" s="141">
        <f>ROUND(I279*H279,2)</f>
        <v>0</v>
      </c>
      <c r="BL279" s="16" t="s">
        <v>128</v>
      </c>
      <c r="BM279" s="140" t="s">
        <v>334</v>
      </c>
    </row>
    <row r="280" spans="2:65" s="1" customFormat="1">
      <c r="B280" s="31"/>
      <c r="D280" s="142" t="s">
        <v>129</v>
      </c>
      <c r="F280" s="143" t="s">
        <v>335</v>
      </c>
      <c r="I280" s="144"/>
      <c r="L280" s="31"/>
      <c r="M280" s="145"/>
      <c r="T280" s="55"/>
      <c r="AT280" s="16" t="s">
        <v>129</v>
      </c>
      <c r="AU280" s="16" t="s">
        <v>83</v>
      </c>
    </row>
    <row r="281" spans="2:65" s="12" customFormat="1" ht="22.5">
      <c r="B281" s="146"/>
      <c r="D281" s="147" t="s">
        <v>131</v>
      </c>
      <c r="E281" s="148" t="s">
        <v>1</v>
      </c>
      <c r="F281" s="149" t="s">
        <v>336</v>
      </c>
      <c r="H281" s="150">
        <v>137.4</v>
      </c>
      <c r="I281" s="151"/>
      <c r="L281" s="146"/>
      <c r="M281" s="152"/>
      <c r="T281" s="153"/>
      <c r="AT281" s="148" t="s">
        <v>131</v>
      </c>
      <c r="AU281" s="148" t="s">
        <v>83</v>
      </c>
      <c r="AV281" s="12" t="s">
        <v>83</v>
      </c>
      <c r="AW281" s="12" t="s">
        <v>30</v>
      </c>
      <c r="AX281" s="12" t="s">
        <v>73</v>
      </c>
      <c r="AY281" s="148" t="s">
        <v>122</v>
      </c>
    </row>
    <row r="282" spans="2:65" s="13" customFormat="1">
      <c r="B282" s="154"/>
      <c r="D282" s="147" t="s">
        <v>131</v>
      </c>
      <c r="E282" s="155" t="s">
        <v>1</v>
      </c>
      <c r="F282" s="156" t="s">
        <v>133</v>
      </c>
      <c r="H282" s="157">
        <v>137.4</v>
      </c>
      <c r="I282" s="158"/>
      <c r="L282" s="154"/>
      <c r="M282" s="159"/>
      <c r="T282" s="160"/>
      <c r="AT282" s="155" t="s">
        <v>131</v>
      </c>
      <c r="AU282" s="155" t="s">
        <v>83</v>
      </c>
      <c r="AV282" s="13" t="s">
        <v>128</v>
      </c>
      <c r="AW282" s="13" t="s">
        <v>30</v>
      </c>
      <c r="AX282" s="13" t="s">
        <v>81</v>
      </c>
      <c r="AY282" s="155" t="s">
        <v>122</v>
      </c>
    </row>
    <row r="283" spans="2:65" s="1" customFormat="1" ht="24.2" customHeight="1">
      <c r="B283" s="31"/>
      <c r="C283" s="128" t="s">
        <v>238</v>
      </c>
      <c r="D283" s="128" t="s">
        <v>124</v>
      </c>
      <c r="E283" s="129" t="s">
        <v>337</v>
      </c>
      <c r="F283" s="130" t="s">
        <v>338</v>
      </c>
      <c r="G283" s="131" t="s">
        <v>127</v>
      </c>
      <c r="H283" s="132">
        <v>152.4</v>
      </c>
      <c r="I283" s="133"/>
      <c r="J283" s="134">
        <f>ROUND(I283*H283,2)</f>
        <v>0</v>
      </c>
      <c r="K283" s="135"/>
      <c r="L283" s="31"/>
      <c r="M283" s="136" t="s">
        <v>1</v>
      </c>
      <c r="N283" s="137" t="s">
        <v>38</v>
      </c>
      <c r="P283" s="138">
        <f>O283*H283</f>
        <v>0</v>
      </c>
      <c r="Q283" s="138">
        <v>9.7919999999999993E-2</v>
      </c>
      <c r="R283" s="138">
        <f>Q283*H283</f>
        <v>14.923007999999999</v>
      </c>
      <c r="S283" s="138">
        <v>0</v>
      </c>
      <c r="T283" s="139">
        <f>S283*H283</f>
        <v>0</v>
      </c>
      <c r="AR283" s="140" t="s">
        <v>128</v>
      </c>
      <c r="AT283" s="140" t="s">
        <v>124</v>
      </c>
      <c r="AU283" s="140" t="s">
        <v>83</v>
      </c>
      <c r="AY283" s="16" t="s">
        <v>122</v>
      </c>
      <c r="BE283" s="141">
        <f>IF(N283="základní",J283,0)</f>
        <v>0</v>
      </c>
      <c r="BF283" s="141">
        <f>IF(N283="snížená",J283,0)</f>
        <v>0</v>
      </c>
      <c r="BG283" s="141">
        <f>IF(N283="zákl. přenesená",J283,0)</f>
        <v>0</v>
      </c>
      <c r="BH283" s="141">
        <f>IF(N283="sníž. přenesená",J283,0)</f>
        <v>0</v>
      </c>
      <c r="BI283" s="141">
        <f>IF(N283="nulová",J283,0)</f>
        <v>0</v>
      </c>
      <c r="BJ283" s="16" t="s">
        <v>81</v>
      </c>
      <c r="BK283" s="141">
        <f>ROUND(I283*H283,2)</f>
        <v>0</v>
      </c>
      <c r="BL283" s="16" t="s">
        <v>128</v>
      </c>
      <c r="BM283" s="140" t="s">
        <v>339</v>
      </c>
    </row>
    <row r="284" spans="2:65" s="1" customFormat="1">
      <c r="B284" s="31"/>
      <c r="D284" s="142" t="s">
        <v>129</v>
      </c>
      <c r="F284" s="143" t="s">
        <v>340</v>
      </c>
      <c r="I284" s="144"/>
      <c r="L284" s="31"/>
      <c r="M284" s="145"/>
      <c r="T284" s="55"/>
      <c r="AT284" s="16" t="s">
        <v>129</v>
      </c>
      <c r="AU284" s="16" t="s">
        <v>83</v>
      </c>
    </row>
    <row r="285" spans="2:65" s="12" customFormat="1" ht="22.5">
      <c r="B285" s="146"/>
      <c r="D285" s="147" t="s">
        <v>131</v>
      </c>
      <c r="E285" s="148" t="s">
        <v>1</v>
      </c>
      <c r="F285" s="149" t="s">
        <v>341</v>
      </c>
      <c r="H285" s="150">
        <v>152.4</v>
      </c>
      <c r="I285" s="151"/>
      <c r="L285" s="146"/>
      <c r="M285" s="152"/>
      <c r="T285" s="153"/>
      <c r="AT285" s="148" t="s">
        <v>131</v>
      </c>
      <c r="AU285" s="148" t="s">
        <v>83</v>
      </c>
      <c r="AV285" s="12" t="s">
        <v>83</v>
      </c>
      <c r="AW285" s="12" t="s">
        <v>30</v>
      </c>
      <c r="AX285" s="12" t="s">
        <v>73</v>
      </c>
      <c r="AY285" s="148" t="s">
        <v>122</v>
      </c>
    </row>
    <row r="286" spans="2:65" s="13" customFormat="1">
      <c r="B286" s="154"/>
      <c r="D286" s="147" t="s">
        <v>131</v>
      </c>
      <c r="E286" s="155" t="s">
        <v>1</v>
      </c>
      <c r="F286" s="156" t="s">
        <v>133</v>
      </c>
      <c r="H286" s="157">
        <v>152.4</v>
      </c>
      <c r="I286" s="158"/>
      <c r="L286" s="154"/>
      <c r="M286" s="159"/>
      <c r="T286" s="160"/>
      <c r="AT286" s="155" t="s">
        <v>131</v>
      </c>
      <c r="AU286" s="155" t="s">
        <v>83</v>
      </c>
      <c r="AV286" s="13" t="s">
        <v>128</v>
      </c>
      <c r="AW286" s="13" t="s">
        <v>30</v>
      </c>
      <c r="AX286" s="13" t="s">
        <v>81</v>
      </c>
      <c r="AY286" s="155" t="s">
        <v>122</v>
      </c>
    </row>
    <row r="287" spans="2:65" s="1" customFormat="1" ht="24.2" customHeight="1">
      <c r="B287" s="31"/>
      <c r="C287" s="128" t="s">
        <v>342</v>
      </c>
      <c r="D287" s="128" t="s">
        <v>124</v>
      </c>
      <c r="E287" s="129" t="s">
        <v>343</v>
      </c>
      <c r="F287" s="130" t="s">
        <v>344</v>
      </c>
      <c r="G287" s="131" t="s">
        <v>127</v>
      </c>
      <c r="H287" s="132">
        <v>42.5</v>
      </c>
      <c r="I287" s="133"/>
      <c r="J287" s="134">
        <f>ROUND(I287*H287,2)</f>
        <v>0</v>
      </c>
      <c r="K287" s="135"/>
      <c r="L287" s="31"/>
      <c r="M287" s="136" t="s">
        <v>1</v>
      </c>
      <c r="N287" s="137" t="s">
        <v>38</v>
      </c>
      <c r="P287" s="138">
        <f>O287*H287</f>
        <v>0</v>
      </c>
      <c r="Q287" s="138">
        <v>8.9219999999999994E-2</v>
      </c>
      <c r="R287" s="138">
        <f>Q287*H287</f>
        <v>3.7918499999999997</v>
      </c>
      <c r="S287" s="138">
        <v>0</v>
      </c>
      <c r="T287" s="139">
        <f>S287*H287</f>
        <v>0</v>
      </c>
      <c r="AR287" s="140" t="s">
        <v>128</v>
      </c>
      <c r="AT287" s="140" t="s">
        <v>124</v>
      </c>
      <c r="AU287" s="140" t="s">
        <v>83</v>
      </c>
      <c r="AY287" s="16" t="s">
        <v>122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6" t="s">
        <v>81</v>
      </c>
      <c r="BK287" s="141">
        <f>ROUND(I287*H287,2)</f>
        <v>0</v>
      </c>
      <c r="BL287" s="16" t="s">
        <v>128</v>
      </c>
      <c r="BM287" s="140" t="s">
        <v>345</v>
      </c>
    </row>
    <row r="288" spans="2:65" s="1" customFormat="1">
      <c r="B288" s="31"/>
      <c r="D288" s="142" t="s">
        <v>129</v>
      </c>
      <c r="F288" s="143" t="s">
        <v>346</v>
      </c>
      <c r="I288" s="144"/>
      <c r="L288" s="31"/>
      <c r="M288" s="145"/>
      <c r="T288" s="55"/>
      <c r="AT288" s="16" t="s">
        <v>129</v>
      </c>
      <c r="AU288" s="16" t="s">
        <v>83</v>
      </c>
    </row>
    <row r="289" spans="2:65" s="12" customFormat="1" ht="33.75">
      <c r="B289" s="146"/>
      <c r="D289" s="147" t="s">
        <v>131</v>
      </c>
      <c r="E289" s="148" t="s">
        <v>1</v>
      </c>
      <c r="F289" s="149" t="s">
        <v>347</v>
      </c>
      <c r="H289" s="150">
        <v>42.5</v>
      </c>
      <c r="I289" s="151"/>
      <c r="L289" s="146"/>
      <c r="M289" s="152"/>
      <c r="T289" s="153"/>
      <c r="AT289" s="148" t="s">
        <v>131</v>
      </c>
      <c r="AU289" s="148" t="s">
        <v>83</v>
      </c>
      <c r="AV289" s="12" t="s">
        <v>83</v>
      </c>
      <c r="AW289" s="12" t="s">
        <v>30</v>
      </c>
      <c r="AX289" s="12" t="s">
        <v>73</v>
      </c>
      <c r="AY289" s="148" t="s">
        <v>122</v>
      </c>
    </row>
    <row r="290" spans="2:65" s="13" customFormat="1">
      <c r="B290" s="154"/>
      <c r="D290" s="147" t="s">
        <v>131</v>
      </c>
      <c r="E290" s="155" t="s">
        <v>1</v>
      </c>
      <c r="F290" s="156" t="s">
        <v>133</v>
      </c>
      <c r="H290" s="157">
        <v>42.5</v>
      </c>
      <c r="I290" s="158"/>
      <c r="L290" s="154"/>
      <c r="M290" s="159"/>
      <c r="T290" s="160"/>
      <c r="AT290" s="155" t="s">
        <v>131</v>
      </c>
      <c r="AU290" s="155" t="s">
        <v>83</v>
      </c>
      <c r="AV290" s="13" t="s">
        <v>128</v>
      </c>
      <c r="AW290" s="13" t="s">
        <v>30</v>
      </c>
      <c r="AX290" s="13" t="s">
        <v>81</v>
      </c>
      <c r="AY290" s="155" t="s">
        <v>122</v>
      </c>
    </row>
    <row r="291" spans="2:65" s="1" customFormat="1" ht="21.75" customHeight="1">
      <c r="B291" s="31"/>
      <c r="C291" s="128" t="s">
        <v>244</v>
      </c>
      <c r="D291" s="128" t="s">
        <v>124</v>
      </c>
      <c r="E291" s="129" t="s">
        <v>348</v>
      </c>
      <c r="F291" s="130" t="s">
        <v>349</v>
      </c>
      <c r="G291" s="131" t="s">
        <v>231</v>
      </c>
      <c r="H291" s="132">
        <v>143.80000000000001</v>
      </c>
      <c r="I291" s="133"/>
      <c r="J291" s="134">
        <f>ROUND(I291*H291,2)</f>
        <v>0</v>
      </c>
      <c r="K291" s="135"/>
      <c r="L291" s="31"/>
      <c r="M291" s="136" t="s">
        <v>1</v>
      </c>
      <c r="N291" s="137" t="s">
        <v>38</v>
      </c>
      <c r="P291" s="138">
        <f>O291*H291</f>
        <v>0</v>
      </c>
      <c r="Q291" s="138">
        <v>3.5999999999999999E-3</v>
      </c>
      <c r="R291" s="138">
        <f>Q291*H291</f>
        <v>0.51768000000000003</v>
      </c>
      <c r="S291" s="138">
        <v>0</v>
      </c>
      <c r="T291" s="139">
        <f>S291*H291</f>
        <v>0</v>
      </c>
      <c r="AR291" s="140" t="s">
        <v>128</v>
      </c>
      <c r="AT291" s="140" t="s">
        <v>124</v>
      </c>
      <c r="AU291" s="140" t="s">
        <v>83</v>
      </c>
      <c r="AY291" s="16" t="s">
        <v>122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6" t="s">
        <v>81</v>
      </c>
      <c r="BK291" s="141">
        <f>ROUND(I291*H291,2)</f>
        <v>0</v>
      </c>
      <c r="BL291" s="16" t="s">
        <v>128</v>
      </c>
      <c r="BM291" s="140" t="s">
        <v>350</v>
      </c>
    </row>
    <row r="292" spans="2:65" s="1" customFormat="1">
      <c r="B292" s="31"/>
      <c r="D292" s="142" t="s">
        <v>129</v>
      </c>
      <c r="F292" s="143" t="s">
        <v>351</v>
      </c>
      <c r="I292" s="144"/>
      <c r="L292" s="31"/>
      <c r="M292" s="145"/>
      <c r="T292" s="55"/>
      <c r="AT292" s="16" t="s">
        <v>129</v>
      </c>
      <c r="AU292" s="16" t="s">
        <v>83</v>
      </c>
    </row>
    <row r="293" spans="2:65" s="12" customFormat="1" ht="22.5">
      <c r="B293" s="146"/>
      <c r="D293" s="147" t="s">
        <v>131</v>
      </c>
      <c r="E293" s="148" t="s">
        <v>1</v>
      </c>
      <c r="F293" s="149" t="s">
        <v>352</v>
      </c>
      <c r="H293" s="150">
        <v>135.80000000000001</v>
      </c>
      <c r="I293" s="151"/>
      <c r="L293" s="146"/>
      <c r="M293" s="152"/>
      <c r="T293" s="153"/>
      <c r="AT293" s="148" t="s">
        <v>131</v>
      </c>
      <c r="AU293" s="148" t="s">
        <v>83</v>
      </c>
      <c r="AV293" s="12" t="s">
        <v>83</v>
      </c>
      <c r="AW293" s="12" t="s">
        <v>30</v>
      </c>
      <c r="AX293" s="12" t="s">
        <v>73</v>
      </c>
      <c r="AY293" s="148" t="s">
        <v>122</v>
      </c>
    </row>
    <row r="294" spans="2:65" s="12" customFormat="1" ht="22.5">
      <c r="B294" s="146"/>
      <c r="D294" s="147" t="s">
        <v>131</v>
      </c>
      <c r="E294" s="148" t="s">
        <v>1</v>
      </c>
      <c r="F294" s="149" t="s">
        <v>353</v>
      </c>
      <c r="H294" s="150">
        <v>8</v>
      </c>
      <c r="I294" s="151"/>
      <c r="L294" s="146"/>
      <c r="M294" s="152"/>
      <c r="T294" s="153"/>
      <c r="AT294" s="148" t="s">
        <v>131</v>
      </c>
      <c r="AU294" s="148" t="s">
        <v>83</v>
      </c>
      <c r="AV294" s="12" t="s">
        <v>83</v>
      </c>
      <c r="AW294" s="12" t="s">
        <v>30</v>
      </c>
      <c r="AX294" s="12" t="s">
        <v>73</v>
      </c>
      <c r="AY294" s="148" t="s">
        <v>122</v>
      </c>
    </row>
    <row r="295" spans="2:65" s="13" customFormat="1">
      <c r="B295" s="154"/>
      <c r="D295" s="147" t="s">
        <v>131</v>
      </c>
      <c r="E295" s="155" t="s">
        <v>1</v>
      </c>
      <c r="F295" s="156" t="s">
        <v>133</v>
      </c>
      <c r="H295" s="157">
        <v>143.80000000000001</v>
      </c>
      <c r="I295" s="158"/>
      <c r="L295" s="154"/>
      <c r="M295" s="159"/>
      <c r="T295" s="160"/>
      <c r="AT295" s="155" t="s">
        <v>131</v>
      </c>
      <c r="AU295" s="155" t="s">
        <v>83</v>
      </c>
      <c r="AV295" s="13" t="s">
        <v>128</v>
      </c>
      <c r="AW295" s="13" t="s">
        <v>30</v>
      </c>
      <c r="AX295" s="13" t="s">
        <v>81</v>
      </c>
      <c r="AY295" s="155" t="s">
        <v>122</v>
      </c>
    </row>
    <row r="296" spans="2:65" s="11" customFormat="1" ht="22.9" customHeight="1">
      <c r="B296" s="116"/>
      <c r="D296" s="117" t="s">
        <v>72</v>
      </c>
      <c r="E296" s="126" t="s">
        <v>142</v>
      </c>
      <c r="F296" s="126" t="s">
        <v>354</v>
      </c>
      <c r="I296" s="119"/>
      <c r="J296" s="127">
        <f>BK296</f>
        <v>0</v>
      </c>
      <c r="L296" s="116"/>
      <c r="M296" s="121"/>
      <c r="P296" s="122">
        <f>SUM(P297:P309)</f>
        <v>0</v>
      </c>
      <c r="R296" s="122">
        <f>SUM(R297:R309)</f>
        <v>0.45289409405000003</v>
      </c>
      <c r="T296" s="123">
        <f>SUM(T297:T309)</f>
        <v>0</v>
      </c>
      <c r="AR296" s="117" t="s">
        <v>81</v>
      </c>
      <c r="AT296" s="124" t="s">
        <v>72</v>
      </c>
      <c r="AU296" s="124" t="s">
        <v>81</v>
      </c>
      <c r="AY296" s="117" t="s">
        <v>122</v>
      </c>
      <c r="BK296" s="125">
        <f>SUM(BK297:BK309)</f>
        <v>0</v>
      </c>
    </row>
    <row r="297" spans="2:65" s="1" customFormat="1" ht="24.2" customHeight="1">
      <c r="B297" s="31"/>
      <c r="C297" s="128" t="s">
        <v>355</v>
      </c>
      <c r="D297" s="128" t="s">
        <v>124</v>
      </c>
      <c r="E297" s="129" t="s">
        <v>356</v>
      </c>
      <c r="F297" s="130" t="s">
        <v>357</v>
      </c>
      <c r="G297" s="131" t="s">
        <v>127</v>
      </c>
      <c r="H297" s="132">
        <v>332.39</v>
      </c>
      <c r="I297" s="133"/>
      <c r="J297" s="134">
        <f>ROUND(I297*H297,2)</f>
        <v>0</v>
      </c>
      <c r="K297" s="135"/>
      <c r="L297" s="31"/>
      <c r="M297" s="136" t="s">
        <v>1</v>
      </c>
      <c r="N297" s="137" t="s">
        <v>38</v>
      </c>
      <c r="P297" s="138">
        <f>O297*H297</f>
        <v>0</v>
      </c>
      <c r="Q297" s="138">
        <v>8.3960000000000003E-4</v>
      </c>
      <c r="R297" s="138">
        <f>Q297*H297</f>
        <v>0.27907464399999998</v>
      </c>
      <c r="S297" s="138">
        <v>0</v>
      </c>
      <c r="T297" s="139">
        <f>S297*H297</f>
        <v>0</v>
      </c>
      <c r="AR297" s="140" t="s">
        <v>128</v>
      </c>
      <c r="AT297" s="140" t="s">
        <v>124</v>
      </c>
      <c r="AU297" s="140" t="s">
        <v>83</v>
      </c>
      <c r="AY297" s="16" t="s">
        <v>122</v>
      </c>
      <c r="BE297" s="141">
        <f>IF(N297="základní",J297,0)</f>
        <v>0</v>
      </c>
      <c r="BF297" s="141">
        <f>IF(N297="snížená",J297,0)</f>
        <v>0</v>
      </c>
      <c r="BG297" s="141">
        <f>IF(N297="zákl. přenesená",J297,0)</f>
        <v>0</v>
      </c>
      <c r="BH297" s="141">
        <f>IF(N297="sníž. přenesená",J297,0)</f>
        <v>0</v>
      </c>
      <c r="BI297" s="141">
        <f>IF(N297="nulová",J297,0)</f>
        <v>0</v>
      </c>
      <c r="BJ297" s="16" t="s">
        <v>81</v>
      </c>
      <c r="BK297" s="141">
        <f>ROUND(I297*H297,2)</f>
        <v>0</v>
      </c>
      <c r="BL297" s="16" t="s">
        <v>128</v>
      </c>
      <c r="BM297" s="140" t="s">
        <v>358</v>
      </c>
    </row>
    <row r="298" spans="2:65" s="1" customFormat="1">
      <c r="B298" s="31"/>
      <c r="D298" s="142" t="s">
        <v>129</v>
      </c>
      <c r="F298" s="143" t="s">
        <v>359</v>
      </c>
      <c r="I298" s="144"/>
      <c r="L298" s="31"/>
      <c r="M298" s="145"/>
      <c r="T298" s="55"/>
      <c r="AT298" s="16" t="s">
        <v>129</v>
      </c>
      <c r="AU298" s="16" t="s">
        <v>83</v>
      </c>
    </row>
    <row r="299" spans="2:65" s="14" customFormat="1" ht="22.5">
      <c r="B299" s="161"/>
      <c r="D299" s="147" t="s">
        <v>131</v>
      </c>
      <c r="E299" s="162" t="s">
        <v>1</v>
      </c>
      <c r="F299" s="163" t="s">
        <v>360</v>
      </c>
      <c r="H299" s="162" t="s">
        <v>1</v>
      </c>
      <c r="I299" s="164"/>
      <c r="L299" s="161"/>
      <c r="M299" s="165"/>
      <c r="T299" s="166"/>
      <c r="AT299" s="162" t="s">
        <v>131</v>
      </c>
      <c r="AU299" s="162" t="s">
        <v>83</v>
      </c>
      <c r="AV299" s="14" t="s">
        <v>81</v>
      </c>
      <c r="AW299" s="14" t="s">
        <v>30</v>
      </c>
      <c r="AX299" s="14" t="s">
        <v>73</v>
      </c>
      <c r="AY299" s="162" t="s">
        <v>122</v>
      </c>
    </row>
    <row r="300" spans="2:65" s="12" customFormat="1">
      <c r="B300" s="146"/>
      <c r="D300" s="147" t="s">
        <v>131</v>
      </c>
      <c r="E300" s="148" t="s">
        <v>1</v>
      </c>
      <c r="F300" s="149" t="s">
        <v>361</v>
      </c>
      <c r="H300" s="150">
        <v>332.39</v>
      </c>
      <c r="I300" s="151"/>
      <c r="L300" s="146"/>
      <c r="M300" s="152"/>
      <c r="T300" s="153"/>
      <c r="AT300" s="148" t="s">
        <v>131</v>
      </c>
      <c r="AU300" s="148" t="s">
        <v>83</v>
      </c>
      <c r="AV300" s="12" t="s">
        <v>83</v>
      </c>
      <c r="AW300" s="12" t="s">
        <v>30</v>
      </c>
      <c r="AX300" s="12" t="s">
        <v>73</v>
      </c>
      <c r="AY300" s="148" t="s">
        <v>122</v>
      </c>
    </row>
    <row r="301" spans="2:65" s="13" customFormat="1">
      <c r="B301" s="154"/>
      <c r="D301" s="147" t="s">
        <v>131</v>
      </c>
      <c r="E301" s="155" t="s">
        <v>1</v>
      </c>
      <c r="F301" s="156" t="s">
        <v>133</v>
      </c>
      <c r="H301" s="157">
        <v>332.39</v>
      </c>
      <c r="I301" s="158"/>
      <c r="L301" s="154"/>
      <c r="M301" s="159"/>
      <c r="T301" s="160"/>
      <c r="AT301" s="155" t="s">
        <v>131</v>
      </c>
      <c r="AU301" s="155" t="s">
        <v>83</v>
      </c>
      <c r="AV301" s="13" t="s">
        <v>128</v>
      </c>
      <c r="AW301" s="13" t="s">
        <v>30</v>
      </c>
      <c r="AX301" s="13" t="s">
        <v>81</v>
      </c>
      <c r="AY301" s="155" t="s">
        <v>122</v>
      </c>
    </row>
    <row r="302" spans="2:65" s="1" customFormat="1" ht="33" customHeight="1">
      <c r="B302" s="31"/>
      <c r="C302" s="128" t="s">
        <v>249</v>
      </c>
      <c r="D302" s="128" t="s">
        <v>124</v>
      </c>
      <c r="E302" s="129" t="s">
        <v>362</v>
      </c>
      <c r="F302" s="130" t="s">
        <v>363</v>
      </c>
      <c r="G302" s="131" t="s">
        <v>231</v>
      </c>
      <c r="H302" s="132">
        <v>13.5</v>
      </c>
      <c r="I302" s="133"/>
      <c r="J302" s="134">
        <f>ROUND(I302*H302,2)</f>
        <v>0</v>
      </c>
      <c r="K302" s="135"/>
      <c r="L302" s="31"/>
      <c r="M302" s="136" t="s">
        <v>1</v>
      </c>
      <c r="N302" s="137" t="s">
        <v>38</v>
      </c>
      <c r="P302" s="138">
        <f>O302*H302</f>
        <v>0</v>
      </c>
      <c r="Q302" s="138">
        <v>1.3809963000000001E-3</v>
      </c>
      <c r="R302" s="138">
        <f>Q302*H302</f>
        <v>1.8643450050000003E-2</v>
      </c>
      <c r="S302" s="138">
        <v>0</v>
      </c>
      <c r="T302" s="139">
        <f>S302*H302</f>
        <v>0</v>
      </c>
      <c r="AR302" s="140" t="s">
        <v>128</v>
      </c>
      <c r="AT302" s="140" t="s">
        <v>124</v>
      </c>
      <c r="AU302" s="140" t="s">
        <v>83</v>
      </c>
      <c r="AY302" s="16" t="s">
        <v>122</v>
      </c>
      <c r="BE302" s="141">
        <f>IF(N302="základní",J302,0)</f>
        <v>0</v>
      </c>
      <c r="BF302" s="141">
        <f>IF(N302="snížená",J302,0)</f>
        <v>0</v>
      </c>
      <c r="BG302" s="141">
        <f>IF(N302="zákl. přenesená",J302,0)</f>
        <v>0</v>
      </c>
      <c r="BH302" s="141">
        <f>IF(N302="sníž. přenesená",J302,0)</f>
        <v>0</v>
      </c>
      <c r="BI302" s="141">
        <f>IF(N302="nulová",J302,0)</f>
        <v>0</v>
      </c>
      <c r="BJ302" s="16" t="s">
        <v>81</v>
      </c>
      <c r="BK302" s="141">
        <f>ROUND(I302*H302,2)</f>
        <v>0</v>
      </c>
      <c r="BL302" s="16" t="s">
        <v>128</v>
      </c>
      <c r="BM302" s="140" t="s">
        <v>364</v>
      </c>
    </row>
    <row r="303" spans="2:65" s="1" customFormat="1">
      <c r="B303" s="31"/>
      <c r="D303" s="142" t="s">
        <v>129</v>
      </c>
      <c r="F303" s="143" t="s">
        <v>365</v>
      </c>
      <c r="I303" s="144"/>
      <c r="L303" s="31"/>
      <c r="M303" s="145"/>
      <c r="T303" s="55"/>
      <c r="AT303" s="16" t="s">
        <v>129</v>
      </c>
      <c r="AU303" s="16" t="s">
        <v>83</v>
      </c>
    </row>
    <row r="304" spans="2:65" s="12" customFormat="1" ht="22.5">
      <c r="B304" s="146"/>
      <c r="D304" s="147" t="s">
        <v>131</v>
      </c>
      <c r="E304" s="148" t="s">
        <v>1</v>
      </c>
      <c r="F304" s="149" t="s">
        <v>366</v>
      </c>
      <c r="H304" s="150">
        <v>13.5</v>
      </c>
      <c r="I304" s="151"/>
      <c r="L304" s="146"/>
      <c r="M304" s="152"/>
      <c r="T304" s="153"/>
      <c r="AT304" s="148" t="s">
        <v>131</v>
      </c>
      <c r="AU304" s="148" t="s">
        <v>83</v>
      </c>
      <c r="AV304" s="12" t="s">
        <v>83</v>
      </c>
      <c r="AW304" s="12" t="s">
        <v>30</v>
      </c>
      <c r="AX304" s="12" t="s">
        <v>73</v>
      </c>
      <c r="AY304" s="148" t="s">
        <v>122</v>
      </c>
    </row>
    <row r="305" spans="2:65" s="13" customFormat="1">
      <c r="B305" s="154"/>
      <c r="D305" s="147" t="s">
        <v>131</v>
      </c>
      <c r="E305" s="155" t="s">
        <v>1</v>
      </c>
      <c r="F305" s="156" t="s">
        <v>133</v>
      </c>
      <c r="H305" s="157">
        <v>13.5</v>
      </c>
      <c r="I305" s="158"/>
      <c r="L305" s="154"/>
      <c r="M305" s="159"/>
      <c r="T305" s="160"/>
      <c r="AT305" s="155" t="s">
        <v>131</v>
      </c>
      <c r="AU305" s="155" t="s">
        <v>83</v>
      </c>
      <c r="AV305" s="13" t="s">
        <v>128</v>
      </c>
      <c r="AW305" s="13" t="s">
        <v>30</v>
      </c>
      <c r="AX305" s="13" t="s">
        <v>81</v>
      </c>
      <c r="AY305" s="155" t="s">
        <v>122</v>
      </c>
    </row>
    <row r="306" spans="2:65" s="1" customFormat="1" ht="21.75" customHeight="1">
      <c r="B306" s="31"/>
      <c r="C306" s="128" t="s">
        <v>367</v>
      </c>
      <c r="D306" s="128" t="s">
        <v>124</v>
      </c>
      <c r="E306" s="129" t="s">
        <v>368</v>
      </c>
      <c r="F306" s="130" t="s">
        <v>369</v>
      </c>
      <c r="G306" s="131" t="s">
        <v>127</v>
      </c>
      <c r="H306" s="132">
        <v>193.97</v>
      </c>
      <c r="I306" s="133"/>
      <c r="J306" s="134">
        <f>ROUND(I306*H306,2)</f>
        <v>0</v>
      </c>
      <c r="K306" s="135"/>
      <c r="L306" s="31"/>
      <c r="M306" s="136" t="s">
        <v>1</v>
      </c>
      <c r="N306" s="137" t="s">
        <v>38</v>
      </c>
      <c r="P306" s="138">
        <f>O306*H306</f>
        <v>0</v>
      </c>
      <c r="Q306" s="138">
        <v>8.0000000000000004E-4</v>
      </c>
      <c r="R306" s="138">
        <f>Q306*H306</f>
        <v>0.15517600000000001</v>
      </c>
      <c r="S306" s="138">
        <v>0</v>
      </c>
      <c r="T306" s="139">
        <f>S306*H306</f>
        <v>0</v>
      </c>
      <c r="AR306" s="140" t="s">
        <v>128</v>
      </c>
      <c r="AT306" s="140" t="s">
        <v>124</v>
      </c>
      <c r="AU306" s="140" t="s">
        <v>83</v>
      </c>
      <c r="AY306" s="16" t="s">
        <v>122</v>
      </c>
      <c r="BE306" s="141">
        <f>IF(N306="základní",J306,0)</f>
        <v>0</v>
      </c>
      <c r="BF306" s="141">
        <f>IF(N306="snížená",J306,0)</f>
        <v>0</v>
      </c>
      <c r="BG306" s="141">
        <f>IF(N306="zákl. přenesená",J306,0)</f>
        <v>0</v>
      </c>
      <c r="BH306" s="141">
        <f>IF(N306="sníž. přenesená",J306,0)</f>
        <v>0</v>
      </c>
      <c r="BI306" s="141">
        <f>IF(N306="nulová",J306,0)</f>
        <v>0</v>
      </c>
      <c r="BJ306" s="16" t="s">
        <v>81</v>
      </c>
      <c r="BK306" s="141">
        <f>ROUND(I306*H306,2)</f>
        <v>0</v>
      </c>
      <c r="BL306" s="16" t="s">
        <v>128</v>
      </c>
      <c r="BM306" s="140" t="s">
        <v>370</v>
      </c>
    </row>
    <row r="307" spans="2:65" s="1" customFormat="1">
      <c r="B307" s="31"/>
      <c r="D307" s="142" t="s">
        <v>129</v>
      </c>
      <c r="F307" s="143" t="s">
        <v>371</v>
      </c>
      <c r="I307" s="144"/>
      <c r="L307" s="31"/>
      <c r="M307" s="145"/>
      <c r="T307" s="55"/>
      <c r="AT307" s="16" t="s">
        <v>129</v>
      </c>
      <c r="AU307" s="16" t="s">
        <v>83</v>
      </c>
    </row>
    <row r="308" spans="2:65" s="12" customFormat="1" ht="33.75">
      <c r="B308" s="146"/>
      <c r="D308" s="147" t="s">
        <v>131</v>
      </c>
      <c r="E308" s="148" t="s">
        <v>1</v>
      </c>
      <c r="F308" s="149" t="s">
        <v>372</v>
      </c>
      <c r="H308" s="150">
        <v>193.97</v>
      </c>
      <c r="I308" s="151"/>
      <c r="L308" s="146"/>
      <c r="M308" s="152"/>
      <c r="T308" s="153"/>
      <c r="AT308" s="148" t="s">
        <v>131</v>
      </c>
      <c r="AU308" s="148" t="s">
        <v>83</v>
      </c>
      <c r="AV308" s="12" t="s">
        <v>83</v>
      </c>
      <c r="AW308" s="12" t="s">
        <v>30</v>
      </c>
      <c r="AX308" s="12" t="s">
        <v>73</v>
      </c>
      <c r="AY308" s="148" t="s">
        <v>122</v>
      </c>
    </row>
    <row r="309" spans="2:65" s="13" customFormat="1">
      <c r="B309" s="154"/>
      <c r="D309" s="147" t="s">
        <v>131</v>
      </c>
      <c r="E309" s="155" t="s">
        <v>1</v>
      </c>
      <c r="F309" s="156" t="s">
        <v>133</v>
      </c>
      <c r="H309" s="157">
        <v>193.97</v>
      </c>
      <c r="I309" s="158"/>
      <c r="L309" s="154"/>
      <c r="M309" s="159"/>
      <c r="T309" s="160"/>
      <c r="AT309" s="155" t="s">
        <v>131</v>
      </c>
      <c r="AU309" s="155" t="s">
        <v>83</v>
      </c>
      <c r="AV309" s="13" t="s">
        <v>128</v>
      </c>
      <c r="AW309" s="13" t="s">
        <v>30</v>
      </c>
      <c r="AX309" s="13" t="s">
        <v>81</v>
      </c>
      <c r="AY309" s="155" t="s">
        <v>122</v>
      </c>
    </row>
    <row r="310" spans="2:65" s="11" customFormat="1" ht="22.9" customHeight="1">
      <c r="B310" s="116"/>
      <c r="D310" s="117" t="s">
        <v>72</v>
      </c>
      <c r="E310" s="126" t="s">
        <v>179</v>
      </c>
      <c r="F310" s="126" t="s">
        <v>373</v>
      </c>
      <c r="I310" s="119"/>
      <c r="J310" s="127">
        <f>BK310</f>
        <v>0</v>
      </c>
      <c r="L310" s="116"/>
      <c r="M310" s="121"/>
      <c r="P310" s="122">
        <f>SUM(P311:P495)</f>
        <v>0</v>
      </c>
      <c r="R310" s="122">
        <f>SUM(R311:R495)</f>
        <v>24.318424952514004</v>
      </c>
      <c r="T310" s="123">
        <f>SUM(T311:T495)</f>
        <v>98.120799999999988</v>
      </c>
      <c r="AR310" s="117" t="s">
        <v>81</v>
      </c>
      <c r="AT310" s="124" t="s">
        <v>72</v>
      </c>
      <c r="AU310" s="124" t="s">
        <v>81</v>
      </c>
      <c r="AY310" s="117" t="s">
        <v>122</v>
      </c>
      <c r="BK310" s="125">
        <f>SUM(BK311:BK495)</f>
        <v>0</v>
      </c>
    </row>
    <row r="311" spans="2:65" s="1" customFormat="1" ht="24.2" customHeight="1">
      <c r="B311" s="31"/>
      <c r="C311" s="128" t="s">
        <v>253</v>
      </c>
      <c r="D311" s="128" t="s">
        <v>124</v>
      </c>
      <c r="E311" s="129" t="s">
        <v>374</v>
      </c>
      <c r="F311" s="130" t="s">
        <v>375</v>
      </c>
      <c r="G311" s="131" t="s">
        <v>231</v>
      </c>
      <c r="H311" s="132">
        <v>146</v>
      </c>
      <c r="I311" s="133"/>
      <c r="J311" s="134">
        <f>ROUND(I311*H311,2)</f>
        <v>0</v>
      </c>
      <c r="K311" s="135"/>
      <c r="L311" s="31"/>
      <c r="M311" s="136" t="s">
        <v>1</v>
      </c>
      <c r="N311" s="137" t="s">
        <v>38</v>
      </c>
      <c r="P311" s="138">
        <f>O311*H311</f>
        <v>0</v>
      </c>
      <c r="Q311" s="138">
        <v>2.966E-4</v>
      </c>
      <c r="R311" s="138">
        <f>Q311*H311</f>
        <v>4.3303599999999998E-2</v>
      </c>
      <c r="S311" s="138">
        <v>0</v>
      </c>
      <c r="T311" s="139">
        <f>S311*H311</f>
        <v>0</v>
      </c>
      <c r="AR311" s="140" t="s">
        <v>128</v>
      </c>
      <c r="AT311" s="140" t="s">
        <v>124</v>
      </c>
      <c r="AU311" s="140" t="s">
        <v>83</v>
      </c>
      <c r="AY311" s="16" t="s">
        <v>122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6" t="s">
        <v>81</v>
      </c>
      <c r="BK311" s="141">
        <f>ROUND(I311*H311,2)</f>
        <v>0</v>
      </c>
      <c r="BL311" s="16" t="s">
        <v>128</v>
      </c>
      <c r="BM311" s="140" t="s">
        <v>376</v>
      </c>
    </row>
    <row r="312" spans="2:65" s="1" customFormat="1">
      <c r="B312" s="31"/>
      <c r="D312" s="142" t="s">
        <v>129</v>
      </c>
      <c r="F312" s="143" t="s">
        <v>377</v>
      </c>
      <c r="I312" s="144"/>
      <c r="L312" s="31"/>
      <c r="M312" s="145"/>
      <c r="T312" s="55"/>
      <c r="AT312" s="16" t="s">
        <v>129</v>
      </c>
      <c r="AU312" s="16" t="s">
        <v>83</v>
      </c>
    </row>
    <row r="313" spans="2:65" s="12" customFormat="1" ht="22.5">
      <c r="B313" s="146"/>
      <c r="D313" s="147" t="s">
        <v>131</v>
      </c>
      <c r="E313" s="148" t="s">
        <v>1</v>
      </c>
      <c r="F313" s="149" t="s">
        <v>378</v>
      </c>
      <c r="H313" s="150">
        <v>146</v>
      </c>
      <c r="I313" s="151"/>
      <c r="L313" s="146"/>
      <c r="M313" s="152"/>
      <c r="T313" s="153"/>
      <c r="AT313" s="148" t="s">
        <v>131</v>
      </c>
      <c r="AU313" s="148" t="s">
        <v>83</v>
      </c>
      <c r="AV313" s="12" t="s">
        <v>83</v>
      </c>
      <c r="AW313" s="12" t="s">
        <v>30</v>
      </c>
      <c r="AX313" s="12" t="s">
        <v>73</v>
      </c>
      <c r="AY313" s="148" t="s">
        <v>122</v>
      </c>
    </row>
    <row r="314" spans="2:65" s="13" customFormat="1">
      <c r="B314" s="154"/>
      <c r="D314" s="147" t="s">
        <v>131</v>
      </c>
      <c r="E314" s="155" t="s">
        <v>1</v>
      </c>
      <c r="F314" s="156" t="s">
        <v>133</v>
      </c>
      <c r="H314" s="157">
        <v>146</v>
      </c>
      <c r="I314" s="158"/>
      <c r="L314" s="154"/>
      <c r="M314" s="159"/>
      <c r="T314" s="160"/>
      <c r="AT314" s="155" t="s">
        <v>131</v>
      </c>
      <c r="AU314" s="155" t="s">
        <v>83</v>
      </c>
      <c r="AV314" s="13" t="s">
        <v>128</v>
      </c>
      <c r="AW314" s="13" t="s">
        <v>30</v>
      </c>
      <c r="AX314" s="13" t="s">
        <v>81</v>
      </c>
      <c r="AY314" s="155" t="s">
        <v>122</v>
      </c>
    </row>
    <row r="315" spans="2:65" s="1" customFormat="1" ht="21.75" customHeight="1">
      <c r="B315" s="31"/>
      <c r="C315" s="167" t="s">
        <v>379</v>
      </c>
      <c r="D315" s="167" t="s">
        <v>185</v>
      </c>
      <c r="E315" s="168" t="s">
        <v>380</v>
      </c>
      <c r="F315" s="169" t="s">
        <v>381</v>
      </c>
      <c r="G315" s="170" t="s">
        <v>231</v>
      </c>
      <c r="H315" s="171">
        <v>146</v>
      </c>
      <c r="I315" s="172"/>
      <c r="J315" s="173">
        <f>ROUND(I315*H315,2)</f>
        <v>0</v>
      </c>
      <c r="K315" s="174"/>
      <c r="L315" s="175"/>
      <c r="M315" s="176" t="s">
        <v>1</v>
      </c>
      <c r="N315" s="177" t="s">
        <v>38</v>
      </c>
      <c r="P315" s="138">
        <f>O315*H315</f>
        <v>0</v>
      </c>
      <c r="Q315" s="138">
        <v>0</v>
      </c>
      <c r="R315" s="138">
        <f>Q315*H315</f>
        <v>0</v>
      </c>
      <c r="S315" s="138">
        <v>0</v>
      </c>
      <c r="T315" s="139">
        <f>S315*H315</f>
        <v>0</v>
      </c>
      <c r="AR315" s="140" t="s">
        <v>148</v>
      </c>
      <c r="AT315" s="140" t="s">
        <v>185</v>
      </c>
      <c r="AU315" s="140" t="s">
        <v>83</v>
      </c>
      <c r="AY315" s="16" t="s">
        <v>122</v>
      </c>
      <c r="BE315" s="141">
        <f>IF(N315="základní",J315,0)</f>
        <v>0</v>
      </c>
      <c r="BF315" s="141">
        <f>IF(N315="snížená",J315,0)</f>
        <v>0</v>
      </c>
      <c r="BG315" s="141">
        <f>IF(N315="zákl. přenesená",J315,0)</f>
        <v>0</v>
      </c>
      <c r="BH315" s="141">
        <f>IF(N315="sníž. přenesená",J315,0)</f>
        <v>0</v>
      </c>
      <c r="BI315" s="141">
        <f>IF(N315="nulová",J315,0)</f>
        <v>0</v>
      </c>
      <c r="BJ315" s="16" t="s">
        <v>81</v>
      </c>
      <c r="BK315" s="141">
        <f>ROUND(I315*H315,2)</f>
        <v>0</v>
      </c>
      <c r="BL315" s="16" t="s">
        <v>128</v>
      </c>
      <c r="BM315" s="140" t="s">
        <v>382</v>
      </c>
    </row>
    <row r="316" spans="2:65" s="12" customFormat="1" ht="22.5">
      <c r="B316" s="146"/>
      <c r="D316" s="147" t="s">
        <v>131</v>
      </c>
      <c r="E316" s="148" t="s">
        <v>1</v>
      </c>
      <c r="F316" s="149" t="s">
        <v>378</v>
      </c>
      <c r="H316" s="150">
        <v>146</v>
      </c>
      <c r="I316" s="151"/>
      <c r="L316" s="146"/>
      <c r="M316" s="152"/>
      <c r="T316" s="153"/>
      <c r="AT316" s="148" t="s">
        <v>131</v>
      </c>
      <c r="AU316" s="148" t="s">
        <v>83</v>
      </c>
      <c r="AV316" s="12" t="s">
        <v>83</v>
      </c>
      <c r="AW316" s="12" t="s">
        <v>30</v>
      </c>
      <c r="AX316" s="12" t="s">
        <v>73</v>
      </c>
      <c r="AY316" s="148" t="s">
        <v>122</v>
      </c>
    </row>
    <row r="317" spans="2:65" s="13" customFormat="1">
      <c r="B317" s="154"/>
      <c r="D317" s="147" t="s">
        <v>131</v>
      </c>
      <c r="E317" s="155" t="s">
        <v>1</v>
      </c>
      <c r="F317" s="156" t="s">
        <v>133</v>
      </c>
      <c r="H317" s="157">
        <v>146</v>
      </c>
      <c r="I317" s="158"/>
      <c r="L317" s="154"/>
      <c r="M317" s="159"/>
      <c r="T317" s="160"/>
      <c r="AT317" s="155" t="s">
        <v>131</v>
      </c>
      <c r="AU317" s="155" t="s">
        <v>83</v>
      </c>
      <c r="AV317" s="13" t="s">
        <v>128</v>
      </c>
      <c r="AW317" s="13" t="s">
        <v>30</v>
      </c>
      <c r="AX317" s="13" t="s">
        <v>81</v>
      </c>
      <c r="AY317" s="155" t="s">
        <v>122</v>
      </c>
    </row>
    <row r="318" spans="2:65" s="1" customFormat="1" ht="16.5" customHeight="1">
      <c r="B318" s="31"/>
      <c r="C318" s="128" t="s">
        <v>258</v>
      </c>
      <c r="D318" s="128" t="s">
        <v>124</v>
      </c>
      <c r="E318" s="129" t="s">
        <v>383</v>
      </c>
      <c r="F318" s="130" t="s">
        <v>384</v>
      </c>
      <c r="G318" s="131" t="s">
        <v>200</v>
      </c>
      <c r="H318" s="132">
        <v>2</v>
      </c>
      <c r="I318" s="133"/>
      <c r="J318" s="134">
        <f>ROUND(I318*H318,2)</f>
        <v>0</v>
      </c>
      <c r="K318" s="135"/>
      <c r="L318" s="31"/>
      <c r="M318" s="136" t="s">
        <v>1</v>
      </c>
      <c r="N318" s="137" t="s">
        <v>38</v>
      </c>
      <c r="P318" s="138">
        <f>O318*H318</f>
        <v>0</v>
      </c>
      <c r="Q318" s="138">
        <v>8.1119999999999998E-2</v>
      </c>
      <c r="R318" s="138">
        <f>Q318*H318</f>
        <v>0.16224</v>
      </c>
      <c r="S318" s="138">
        <v>0</v>
      </c>
      <c r="T318" s="139">
        <f>S318*H318</f>
        <v>0</v>
      </c>
      <c r="AR318" s="140" t="s">
        <v>128</v>
      </c>
      <c r="AT318" s="140" t="s">
        <v>124</v>
      </c>
      <c r="AU318" s="140" t="s">
        <v>83</v>
      </c>
      <c r="AY318" s="16" t="s">
        <v>122</v>
      </c>
      <c r="BE318" s="141">
        <f>IF(N318="základní",J318,0)</f>
        <v>0</v>
      </c>
      <c r="BF318" s="141">
        <f>IF(N318="snížená",J318,0)</f>
        <v>0</v>
      </c>
      <c r="BG318" s="141">
        <f>IF(N318="zákl. přenesená",J318,0)</f>
        <v>0</v>
      </c>
      <c r="BH318" s="141">
        <f>IF(N318="sníž. přenesená",J318,0)</f>
        <v>0</v>
      </c>
      <c r="BI318" s="141">
        <f>IF(N318="nulová",J318,0)</f>
        <v>0</v>
      </c>
      <c r="BJ318" s="16" t="s">
        <v>81</v>
      </c>
      <c r="BK318" s="141">
        <f>ROUND(I318*H318,2)</f>
        <v>0</v>
      </c>
      <c r="BL318" s="16" t="s">
        <v>128</v>
      </c>
      <c r="BM318" s="140" t="s">
        <v>385</v>
      </c>
    </row>
    <row r="319" spans="2:65" s="1" customFormat="1">
      <c r="B319" s="31"/>
      <c r="D319" s="142" t="s">
        <v>129</v>
      </c>
      <c r="F319" s="143" t="s">
        <v>386</v>
      </c>
      <c r="I319" s="144"/>
      <c r="L319" s="31"/>
      <c r="M319" s="145"/>
      <c r="T319" s="55"/>
      <c r="AT319" s="16" t="s">
        <v>129</v>
      </c>
      <c r="AU319" s="16" t="s">
        <v>83</v>
      </c>
    </row>
    <row r="320" spans="2:65" s="12" customFormat="1">
      <c r="B320" s="146"/>
      <c r="D320" s="147" t="s">
        <v>131</v>
      </c>
      <c r="E320" s="148" t="s">
        <v>1</v>
      </c>
      <c r="F320" s="149" t="s">
        <v>387</v>
      </c>
      <c r="H320" s="150">
        <v>2</v>
      </c>
      <c r="I320" s="151"/>
      <c r="L320" s="146"/>
      <c r="M320" s="152"/>
      <c r="T320" s="153"/>
      <c r="AT320" s="148" t="s">
        <v>131</v>
      </c>
      <c r="AU320" s="148" t="s">
        <v>83</v>
      </c>
      <c r="AV320" s="12" t="s">
        <v>83</v>
      </c>
      <c r="AW320" s="12" t="s">
        <v>30</v>
      </c>
      <c r="AX320" s="12" t="s">
        <v>73</v>
      </c>
      <c r="AY320" s="148" t="s">
        <v>122</v>
      </c>
    </row>
    <row r="321" spans="2:65" s="13" customFormat="1">
      <c r="B321" s="154"/>
      <c r="D321" s="147" t="s">
        <v>131</v>
      </c>
      <c r="E321" s="155" t="s">
        <v>1</v>
      </c>
      <c r="F321" s="156" t="s">
        <v>133</v>
      </c>
      <c r="H321" s="157">
        <v>2</v>
      </c>
      <c r="I321" s="158"/>
      <c r="L321" s="154"/>
      <c r="M321" s="159"/>
      <c r="T321" s="160"/>
      <c r="AT321" s="155" t="s">
        <v>131</v>
      </c>
      <c r="AU321" s="155" t="s">
        <v>83</v>
      </c>
      <c r="AV321" s="13" t="s">
        <v>128</v>
      </c>
      <c r="AW321" s="13" t="s">
        <v>30</v>
      </c>
      <c r="AX321" s="13" t="s">
        <v>81</v>
      </c>
      <c r="AY321" s="155" t="s">
        <v>122</v>
      </c>
    </row>
    <row r="322" spans="2:65" s="1" customFormat="1" ht="16.5" customHeight="1">
      <c r="B322" s="31"/>
      <c r="C322" s="128" t="s">
        <v>388</v>
      </c>
      <c r="D322" s="128" t="s">
        <v>124</v>
      </c>
      <c r="E322" s="129" t="s">
        <v>389</v>
      </c>
      <c r="F322" s="130" t="s">
        <v>390</v>
      </c>
      <c r="G322" s="131" t="s">
        <v>231</v>
      </c>
      <c r="H322" s="132">
        <v>4</v>
      </c>
      <c r="I322" s="133"/>
      <c r="J322" s="134">
        <f>ROUND(I322*H322,2)</f>
        <v>0</v>
      </c>
      <c r="K322" s="135"/>
      <c r="L322" s="31"/>
      <c r="M322" s="136" t="s">
        <v>1</v>
      </c>
      <c r="N322" s="137" t="s">
        <v>38</v>
      </c>
      <c r="P322" s="138">
        <f>O322*H322</f>
        <v>0</v>
      </c>
      <c r="Q322" s="138">
        <v>3.7369999999999998E-4</v>
      </c>
      <c r="R322" s="138">
        <f>Q322*H322</f>
        <v>1.4947999999999999E-3</v>
      </c>
      <c r="S322" s="138">
        <v>0</v>
      </c>
      <c r="T322" s="139">
        <f>S322*H322</f>
        <v>0</v>
      </c>
      <c r="AR322" s="140" t="s">
        <v>128</v>
      </c>
      <c r="AT322" s="140" t="s">
        <v>124</v>
      </c>
      <c r="AU322" s="140" t="s">
        <v>83</v>
      </c>
      <c r="AY322" s="16" t="s">
        <v>122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6" t="s">
        <v>81</v>
      </c>
      <c r="BK322" s="141">
        <f>ROUND(I322*H322,2)</f>
        <v>0</v>
      </c>
      <c r="BL322" s="16" t="s">
        <v>128</v>
      </c>
      <c r="BM322" s="140" t="s">
        <v>391</v>
      </c>
    </row>
    <row r="323" spans="2:65" s="1" customFormat="1">
      <c r="B323" s="31"/>
      <c r="D323" s="142" t="s">
        <v>129</v>
      </c>
      <c r="F323" s="143" t="s">
        <v>392</v>
      </c>
      <c r="I323" s="144"/>
      <c r="L323" s="31"/>
      <c r="M323" s="145"/>
      <c r="T323" s="55"/>
      <c r="AT323" s="16" t="s">
        <v>129</v>
      </c>
      <c r="AU323" s="16" t="s">
        <v>83</v>
      </c>
    </row>
    <row r="324" spans="2:65" s="12" customFormat="1" ht="22.5">
      <c r="B324" s="146"/>
      <c r="D324" s="147" t="s">
        <v>131</v>
      </c>
      <c r="E324" s="148" t="s">
        <v>1</v>
      </c>
      <c r="F324" s="149" t="s">
        <v>393</v>
      </c>
      <c r="H324" s="150">
        <v>4</v>
      </c>
      <c r="I324" s="151"/>
      <c r="L324" s="146"/>
      <c r="M324" s="152"/>
      <c r="T324" s="153"/>
      <c r="AT324" s="148" t="s">
        <v>131</v>
      </c>
      <c r="AU324" s="148" t="s">
        <v>83</v>
      </c>
      <c r="AV324" s="12" t="s">
        <v>83</v>
      </c>
      <c r="AW324" s="12" t="s">
        <v>30</v>
      </c>
      <c r="AX324" s="12" t="s">
        <v>73</v>
      </c>
      <c r="AY324" s="148" t="s">
        <v>122</v>
      </c>
    </row>
    <row r="325" spans="2:65" s="13" customFormat="1">
      <c r="B325" s="154"/>
      <c r="D325" s="147" t="s">
        <v>131</v>
      </c>
      <c r="E325" s="155" t="s">
        <v>1</v>
      </c>
      <c r="F325" s="156" t="s">
        <v>133</v>
      </c>
      <c r="H325" s="157">
        <v>4</v>
      </c>
      <c r="I325" s="158"/>
      <c r="L325" s="154"/>
      <c r="M325" s="159"/>
      <c r="T325" s="160"/>
      <c r="AT325" s="155" t="s">
        <v>131</v>
      </c>
      <c r="AU325" s="155" t="s">
        <v>83</v>
      </c>
      <c r="AV325" s="13" t="s">
        <v>128</v>
      </c>
      <c r="AW325" s="13" t="s">
        <v>30</v>
      </c>
      <c r="AX325" s="13" t="s">
        <v>81</v>
      </c>
      <c r="AY325" s="155" t="s">
        <v>122</v>
      </c>
    </row>
    <row r="326" spans="2:65" s="1" customFormat="1" ht="24.2" customHeight="1">
      <c r="B326" s="31"/>
      <c r="C326" s="128" t="s">
        <v>265</v>
      </c>
      <c r="D326" s="128" t="s">
        <v>124</v>
      </c>
      <c r="E326" s="129" t="s">
        <v>394</v>
      </c>
      <c r="F326" s="130" t="s">
        <v>395</v>
      </c>
      <c r="G326" s="131" t="s">
        <v>127</v>
      </c>
      <c r="H326" s="132">
        <v>31.44</v>
      </c>
      <c r="I326" s="133"/>
      <c r="J326" s="134">
        <f>ROUND(I326*H326,2)</f>
        <v>0</v>
      </c>
      <c r="K326" s="135"/>
      <c r="L326" s="31"/>
      <c r="M326" s="136" t="s">
        <v>1</v>
      </c>
      <c r="N326" s="137" t="s">
        <v>38</v>
      </c>
      <c r="P326" s="138">
        <f>O326*H326</f>
        <v>0</v>
      </c>
      <c r="Q326" s="138">
        <v>4.6749999999999998E-4</v>
      </c>
      <c r="R326" s="138">
        <f>Q326*H326</f>
        <v>1.46982E-2</v>
      </c>
      <c r="S326" s="138">
        <v>0</v>
      </c>
      <c r="T326" s="139">
        <f>S326*H326</f>
        <v>0</v>
      </c>
      <c r="AR326" s="140" t="s">
        <v>128</v>
      </c>
      <c r="AT326" s="140" t="s">
        <v>124</v>
      </c>
      <c r="AU326" s="140" t="s">
        <v>83</v>
      </c>
      <c r="AY326" s="16" t="s">
        <v>122</v>
      </c>
      <c r="BE326" s="141">
        <f>IF(N326="základní",J326,0)</f>
        <v>0</v>
      </c>
      <c r="BF326" s="141">
        <f>IF(N326="snížená",J326,0)</f>
        <v>0</v>
      </c>
      <c r="BG326" s="141">
        <f>IF(N326="zákl. přenesená",J326,0)</f>
        <v>0</v>
      </c>
      <c r="BH326" s="141">
        <f>IF(N326="sníž. přenesená",J326,0)</f>
        <v>0</v>
      </c>
      <c r="BI326" s="141">
        <f>IF(N326="nulová",J326,0)</f>
        <v>0</v>
      </c>
      <c r="BJ326" s="16" t="s">
        <v>81</v>
      </c>
      <c r="BK326" s="141">
        <f>ROUND(I326*H326,2)</f>
        <v>0</v>
      </c>
      <c r="BL326" s="16" t="s">
        <v>128</v>
      </c>
      <c r="BM326" s="140" t="s">
        <v>396</v>
      </c>
    </row>
    <row r="327" spans="2:65" s="1" customFormat="1">
      <c r="B327" s="31"/>
      <c r="D327" s="142" t="s">
        <v>129</v>
      </c>
      <c r="F327" s="143" t="s">
        <v>397</v>
      </c>
      <c r="I327" s="144"/>
      <c r="L327" s="31"/>
      <c r="M327" s="145"/>
      <c r="T327" s="55"/>
      <c r="AT327" s="16" t="s">
        <v>129</v>
      </c>
      <c r="AU327" s="16" t="s">
        <v>83</v>
      </c>
    </row>
    <row r="328" spans="2:65" s="12" customFormat="1" ht="22.5">
      <c r="B328" s="146"/>
      <c r="D328" s="147" t="s">
        <v>131</v>
      </c>
      <c r="E328" s="148" t="s">
        <v>1</v>
      </c>
      <c r="F328" s="149" t="s">
        <v>398</v>
      </c>
      <c r="H328" s="150">
        <v>31.44</v>
      </c>
      <c r="I328" s="151"/>
      <c r="L328" s="146"/>
      <c r="M328" s="152"/>
      <c r="T328" s="153"/>
      <c r="AT328" s="148" t="s">
        <v>131</v>
      </c>
      <c r="AU328" s="148" t="s">
        <v>83</v>
      </c>
      <c r="AV328" s="12" t="s">
        <v>83</v>
      </c>
      <c r="AW328" s="12" t="s">
        <v>30</v>
      </c>
      <c r="AX328" s="12" t="s">
        <v>73</v>
      </c>
      <c r="AY328" s="148" t="s">
        <v>122</v>
      </c>
    </row>
    <row r="329" spans="2:65" s="13" customFormat="1">
      <c r="B329" s="154"/>
      <c r="D329" s="147" t="s">
        <v>131</v>
      </c>
      <c r="E329" s="155" t="s">
        <v>1</v>
      </c>
      <c r="F329" s="156" t="s">
        <v>133</v>
      </c>
      <c r="H329" s="157">
        <v>31.44</v>
      </c>
      <c r="I329" s="158"/>
      <c r="L329" s="154"/>
      <c r="M329" s="159"/>
      <c r="T329" s="160"/>
      <c r="AT329" s="155" t="s">
        <v>131</v>
      </c>
      <c r="AU329" s="155" t="s">
        <v>83</v>
      </c>
      <c r="AV329" s="13" t="s">
        <v>128</v>
      </c>
      <c r="AW329" s="13" t="s">
        <v>30</v>
      </c>
      <c r="AX329" s="13" t="s">
        <v>81</v>
      </c>
      <c r="AY329" s="155" t="s">
        <v>122</v>
      </c>
    </row>
    <row r="330" spans="2:65" s="1" customFormat="1" ht="24.2" customHeight="1">
      <c r="B330" s="31"/>
      <c r="C330" s="128" t="s">
        <v>399</v>
      </c>
      <c r="D330" s="128" t="s">
        <v>124</v>
      </c>
      <c r="E330" s="129" t="s">
        <v>400</v>
      </c>
      <c r="F330" s="130" t="s">
        <v>401</v>
      </c>
      <c r="G330" s="131" t="s">
        <v>127</v>
      </c>
      <c r="H330" s="132">
        <v>48</v>
      </c>
      <c r="I330" s="133"/>
      <c r="J330" s="134">
        <f>ROUND(I330*H330,2)</f>
        <v>0</v>
      </c>
      <c r="K330" s="135"/>
      <c r="L330" s="31"/>
      <c r="M330" s="136" t="s">
        <v>1</v>
      </c>
      <c r="N330" s="137" t="s">
        <v>38</v>
      </c>
      <c r="P330" s="138">
        <f>O330*H330</f>
        <v>0</v>
      </c>
      <c r="Q330" s="138">
        <v>0</v>
      </c>
      <c r="R330" s="138">
        <f>Q330*H330</f>
        <v>0</v>
      </c>
      <c r="S330" s="138">
        <v>0</v>
      </c>
      <c r="T330" s="139">
        <f>S330*H330</f>
        <v>0</v>
      </c>
      <c r="AR330" s="140" t="s">
        <v>128</v>
      </c>
      <c r="AT330" s="140" t="s">
        <v>124</v>
      </c>
      <c r="AU330" s="140" t="s">
        <v>83</v>
      </c>
      <c r="AY330" s="16" t="s">
        <v>122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6" t="s">
        <v>81</v>
      </c>
      <c r="BK330" s="141">
        <f>ROUND(I330*H330,2)</f>
        <v>0</v>
      </c>
      <c r="BL330" s="16" t="s">
        <v>128</v>
      </c>
      <c r="BM330" s="140" t="s">
        <v>402</v>
      </c>
    </row>
    <row r="331" spans="2:65" s="1" customFormat="1">
      <c r="B331" s="31"/>
      <c r="D331" s="142" t="s">
        <v>129</v>
      </c>
      <c r="F331" s="143" t="s">
        <v>403</v>
      </c>
      <c r="I331" s="144"/>
      <c r="L331" s="31"/>
      <c r="M331" s="145"/>
      <c r="T331" s="55"/>
      <c r="AT331" s="16" t="s">
        <v>129</v>
      </c>
      <c r="AU331" s="16" t="s">
        <v>83</v>
      </c>
    </row>
    <row r="332" spans="2:65" s="12" customFormat="1" ht="22.5">
      <c r="B332" s="146"/>
      <c r="D332" s="147" t="s">
        <v>131</v>
      </c>
      <c r="E332" s="148" t="s">
        <v>1</v>
      </c>
      <c r="F332" s="149" t="s">
        <v>404</v>
      </c>
      <c r="H332" s="150">
        <v>48</v>
      </c>
      <c r="I332" s="151"/>
      <c r="L332" s="146"/>
      <c r="M332" s="152"/>
      <c r="T332" s="153"/>
      <c r="AT332" s="148" t="s">
        <v>131</v>
      </c>
      <c r="AU332" s="148" t="s">
        <v>83</v>
      </c>
      <c r="AV332" s="12" t="s">
        <v>83</v>
      </c>
      <c r="AW332" s="12" t="s">
        <v>30</v>
      </c>
      <c r="AX332" s="12" t="s">
        <v>73</v>
      </c>
      <c r="AY332" s="148" t="s">
        <v>122</v>
      </c>
    </row>
    <row r="333" spans="2:65" s="13" customFormat="1">
      <c r="B333" s="154"/>
      <c r="D333" s="147" t="s">
        <v>131</v>
      </c>
      <c r="E333" s="155" t="s">
        <v>1</v>
      </c>
      <c r="F333" s="156" t="s">
        <v>133</v>
      </c>
      <c r="H333" s="157">
        <v>48</v>
      </c>
      <c r="I333" s="158"/>
      <c r="L333" s="154"/>
      <c r="M333" s="159"/>
      <c r="T333" s="160"/>
      <c r="AT333" s="155" t="s">
        <v>131</v>
      </c>
      <c r="AU333" s="155" t="s">
        <v>83</v>
      </c>
      <c r="AV333" s="13" t="s">
        <v>128</v>
      </c>
      <c r="AW333" s="13" t="s">
        <v>30</v>
      </c>
      <c r="AX333" s="13" t="s">
        <v>81</v>
      </c>
      <c r="AY333" s="155" t="s">
        <v>122</v>
      </c>
    </row>
    <row r="334" spans="2:65" s="1" customFormat="1" ht="16.5" customHeight="1">
      <c r="B334" s="31"/>
      <c r="C334" s="167" t="s">
        <v>271</v>
      </c>
      <c r="D334" s="167" t="s">
        <v>185</v>
      </c>
      <c r="E334" s="168" t="s">
        <v>405</v>
      </c>
      <c r="F334" s="169" t="s">
        <v>406</v>
      </c>
      <c r="G334" s="170" t="s">
        <v>127</v>
      </c>
      <c r="H334" s="171">
        <v>24</v>
      </c>
      <c r="I334" s="172"/>
      <c r="J334" s="173">
        <f>ROUND(I334*H334,2)</f>
        <v>0</v>
      </c>
      <c r="K334" s="174"/>
      <c r="L334" s="175"/>
      <c r="M334" s="176" t="s">
        <v>1</v>
      </c>
      <c r="N334" s="177" t="s">
        <v>38</v>
      </c>
      <c r="P334" s="138">
        <f>O334*H334</f>
        <v>0</v>
      </c>
      <c r="Q334" s="138">
        <v>0</v>
      </c>
      <c r="R334" s="138">
        <f>Q334*H334</f>
        <v>0</v>
      </c>
      <c r="S334" s="138">
        <v>0</v>
      </c>
      <c r="T334" s="139">
        <f>S334*H334</f>
        <v>0</v>
      </c>
      <c r="AR334" s="140" t="s">
        <v>148</v>
      </c>
      <c r="AT334" s="140" t="s">
        <v>185</v>
      </c>
      <c r="AU334" s="140" t="s">
        <v>83</v>
      </c>
      <c r="AY334" s="16" t="s">
        <v>122</v>
      </c>
      <c r="BE334" s="141">
        <f>IF(N334="základní",J334,0)</f>
        <v>0</v>
      </c>
      <c r="BF334" s="141">
        <f>IF(N334="snížená",J334,0)</f>
        <v>0</v>
      </c>
      <c r="BG334" s="141">
        <f>IF(N334="zákl. přenesená",J334,0)</f>
        <v>0</v>
      </c>
      <c r="BH334" s="141">
        <f>IF(N334="sníž. přenesená",J334,0)</f>
        <v>0</v>
      </c>
      <c r="BI334" s="141">
        <f>IF(N334="nulová",J334,0)</f>
        <v>0</v>
      </c>
      <c r="BJ334" s="16" t="s">
        <v>81</v>
      </c>
      <c r="BK334" s="141">
        <f>ROUND(I334*H334,2)</f>
        <v>0</v>
      </c>
      <c r="BL334" s="16" t="s">
        <v>128</v>
      </c>
      <c r="BM334" s="140" t="s">
        <v>407</v>
      </c>
    </row>
    <row r="335" spans="2:65" s="12" customFormat="1" ht="33.75">
      <c r="B335" s="146"/>
      <c r="D335" s="147" t="s">
        <v>131</v>
      </c>
      <c r="E335" s="148" t="s">
        <v>1</v>
      </c>
      <c r="F335" s="149" t="s">
        <v>408</v>
      </c>
      <c r="H335" s="150">
        <v>24</v>
      </c>
      <c r="I335" s="151"/>
      <c r="L335" s="146"/>
      <c r="M335" s="152"/>
      <c r="T335" s="153"/>
      <c r="AT335" s="148" t="s">
        <v>131</v>
      </c>
      <c r="AU335" s="148" t="s">
        <v>83</v>
      </c>
      <c r="AV335" s="12" t="s">
        <v>83</v>
      </c>
      <c r="AW335" s="12" t="s">
        <v>30</v>
      </c>
      <c r="AX335" s="12" t="s">
        <v>73</v>
      </c>
      <c r="AY335" s="148" t="s">
        <v>122</v>
      </c>
    </row>
    <row r="336" spans="2:65" s="13" customFormat="1">
      <c r="B336" s="154"/>
      <c r="D336" s="147" t="s">
        <v>131</v>
      </c>
      <c r="E336" s="155" t="s">
        <v>1</v>
      </c>
      <c r="F336" s="156" t="s">
        <v>133</v>
      </c>
      <c r="H336" s="157">
        <v>24</v>
      </c>
      <c r="I336" s="158"/>
      <c r="L336" s="154"/>
      <c r="M336" s="159"/>
      <c r="T336" s="160"/>
      <c r="AT336" s="155" t="s">
        <v>131</v>
      </c>
      <c r="AU336" s="155" t="s">
        <v>83</v>
      </c>
      <c r="AV336" s="13" t="s">
        <v>128</v>
      </c>
      <c r="AW336" s="13" t="s">
        <v>30</v>
      </c>
      <c r="AX336" s="13" t="s">
        <v>81</v>
      </c>
      <c r="AY336" s="155" t="s">
        <v>122</v>
      </c>
    </row>
    <row r="337" spans="2:65" s="1" customFormat="1" ht="24.2" customHeight="1">
      <c r="B337" s="31"/>
      <c r="C337" s="167" t="s">
        <v>409</v>
      </c>
      <c r="D337" s="167" t="s">
        <v>185</v>
      </c>
      <c r="E337" s="168" t="s">
        <v>410</v>
      </c>
      <c r="F337" s="169" t="s">
        <v>411</v>
      </c>
      <c r="G337" s="170" t="s">
        <v>224</v>
      </c>
      <c r="H337" s="171">
        <v>0.28299999999999997</v>
      </c>
      <c r="I337" s="172"/>
      <c r="J337" s="173">
        <f>ROUND(I337*H337,2)</f>
        <v>0</v>
      </c>
      <c r="K337" s="174"/>
      <c r="L337" s="175"/>
      <c r="M337" s="176" t="s">
        <v>1</v>
      </c>
      <c r="N337" s="177" t="s">
        <v>38</v>
      </c>
      <c r="P337" s="138">
        <f>O337*H337</f>
        <v>0</v>
      </c>
      <c r="Q337" s="138">
        <v>0</v>
      </c>
      <c r="R337" s="138">
        <f>Q337*H337</f>
        <v>0</v>
      </c>
      <c r="S337" s="138">
        <v>0</v>
      </c>
      <c r="T337" s="139">
        <f>S337*H337</f>
        <v>0</v>
      </c>
      <c r="AR337" s="140" t="s">
        <v>148</v>
      </c>
      <c r="AT337" s="140" t="s">
        <v>185</v>
      </c>
      <c r="AU337" s="140" t="s">
        <v>83</v>
      </c>
      <c r="AY337" s="16" t="s">
        <v>122</v>
      </c>
      <c r="BE337" s="141">
        <f>IF(N337="základní",J337,0)</f>
        <v>0</v>
      </c>
      <c r="BF337" s="141">
        <f>IF(N337="snížená",J337,0)</f>
        <v>0</v>
      </c>
      <c r="BG337" s="141">
        <f>IF(N337="zákl. přenesená",J337,0)</f>
        <v>0</v>
      </c>
      <c r="BH337" s="141">
        <f>IF(N337="sníž. přenesená",J337,0)</f>
        <v>0</v>
      </c>
      <c r="BI337" s="141">
        <f>IF(N337="nulová",J337,0)</f>
        <v>0</v>
      </c>
      <c r="BJ337" s="16" t="s">
        <v>81</v>
      </c>
      <c r="BK337" s="141">
        <f>ROUND(I337*H337,2)</f>
        <v>0</v>
      </c>
      <c r="BL337" s="16" t="s">
        <v>128</v>
      </c>
      <c r="BM337" s="140" t="s">
        <v>412</v>
      </c>
    </row>
    <row r="338" spans="2:65" s="12" customFormat="1" ht="33.75">
      <c r="B338" s="146"/>
      <c r="D338" s="147" t="s">
        <v>131</v>
      </c>
      <c r="E338" s="148" t="s">
        <v>1</v>
      </c>
      <c r="F338" s="149" t="s">
        <v>413</v>
      </c>
      <c r="H338" s="150">
        <v>0.28299999999999997</v>
      </c>
      <c r="I338" s="151"/>
      <c r="L338" s="146"/>
      <c r="M338" s="152"/>
      <c r="T338" s="153"/>
      <c r="AT338" s="148" t="s">
        <v>131</v>
      </c>
      <c r="AU338" s="148" t="s">
        <v>83</v>
      </c>
      <c r="AV338" s="12" t="s">
        <v>83</v>
      </c>
      <c r="AW338" s="12" t="s">
        <v>30</v>
      </c>
      <c r="AX338" s="12" t="s">
        <v>73</v>
      </c>
      <c r="AY338" s="148" t="s">
        <v>122</v>
      </c>
    </row>
    <row r="339" spans="2:65" s="13" customFormat="1">
      <c r="B339" s="154"/>
      <c r="D339" s="147" t="s">
        <v>131</v>
      </c>
      <c r="E339" s="155" t="s">
        <v>1</v>
      </c>
      <c r="F339" s="156" t="s">
        <v>133</v>
      </c>
      <c r="H339" s="157">
        <v>0.28299999999999997</v>
      </c>
      <c r="I339" s="158"/>
      <c r="L339" s="154"/>
      <c r="M339" s="159"/>
      <c r="T339" s="160"/>
      <c r="AT339" s="155" t="s">
        <v>131</v>
      </c>
      <c r="AU339" s="155" t="s">
        <v>83</v>
      </c>
      <c r="AV339" s="13" t="s">
        <v>128</v>
      </c>
      <c r="AW339" s="13" t="s">
        <v>30</v>
      </c>
      <c r="AX339" s="13" t="s">
        <v>81</v>
      </c>
      <c r="AY339" s="155" t="s">
        <v>122</v>
      </c>
    </row>
    <row r="340" spans="2:65" s="1" customFormat="1" ht="24.2" customHeight="1">
      <c r="B340" s="31"/>
      <c r="C340" s="128" t="s">
        <v>277</v>
      </c>
      <c r="D340" s="128" t="s">
        <v>124</v>
      </c>
      <c r="E340" s="129" t="s">
        <v>414</v>
      </c>
      <c r="F340" s="130" t="s">
        <v>415</v>
      </c>
      <c r="G340" s="131" t="s">
        <v>231</v>
      </c>
      <c r="H340" s="132">
        <v>6.8</v>
      </c>
      <c r="I340" s="133"/>
      <c r="J340" s="134">
        <f>ROUND(I340*H340,2)</f>
        <v>0</v>
      </c>
      <c r="K340" s="135"/>
      <c r="L340" s="31"/>
      <c r="M340" s="136" t="s">
        <v>1</v>
      </c>
      <c r="N340" s="137" t="s">
        <v>38</v>
      </c>
      <c r="P340" s="138">
        <f>O340*H340</f>
        <v>0</v>
      </c>
      <c r="Q340" s="138">
        <v>6.8678000000000003E-3</v>
      </c>
      <c r="R340" s="138">
        <f>Q340*H340</f>
        <v>4.6701039999999999E-2</v>
      </c>
      <c r="S340" s="138">
        <v>0</v>
      </c>
      <c r="T340" s="139">
        <f>S340*H340</f>
        <v>0</v>
      </c>
      <c r="AR340" s="140" t="s">
        <v>128</v>
      </c>
      <c r="AT340" s="140" t="s">
        <v>124</v>
      </c>
      <c r="AU340" s="140" t="s">
        <v>83</v>
      </c>
      <c r="AY340" s="16" t="s">
        <v>122</v>
      </c>
      <c r="BE340" s="141">
        <f>IF(N340="základní",J340,0)</f>
        <v>0</v>
      </c>
      <c r="BF340" s="141">
        <f>IF(N340="snížená",J340,0)</f>
        <v>0</v>
      </c>
      <c r="BG340" s="141">
        <f>IF(N340="zákl. přenesená",J340,0)</f>
        <v>0</v>
      </c>
      <c r="BH340" s="141">
        <f>IF(N340="sníž. přenesená",J340,0)</f>
        <v>0</v>
      </c>
      <c r="BI340" s="141">
        <f>IF(N340="nulová",J340,0)</f>
        <v>0</v>
      </c>
      <c r="BJ340" s="16" t="s">
        <v>81</v>
      </c>
      <c r="BK340" s="141">
        <f>ROUND(I340*H340,2)</f>
        <v>0</v>
      </c>
      <c r="BL340" s="16" t="s">
        <v>128</v>
      </c>
      <c r="BM340" s="140" t="s">
        <v>416</v>
      </c>
    </row>
    <row r="341" spans="2:65" s="1" customFormat="1">
      <c r="B341" s="31"/>
      <c r="D341" s="142" t="s">
        <v>129</v>
      </c>
      <c r="F341" s="143" t="s">
        <v>417</v>
      </c>
      <c r="I341" s="144"/>
      <c r="L341" s="31"/>
      <c r="M341" s="145"/>
      <c r="T341" s="55"/>
      <c r="AT341" s="16" t="s">
        <v>129</v>
      </c>
      <c r="AU341" s="16" t="s">
        <v>83</v>
      </c>
    </row>
    <row r="342" spans="2:65" s="12" customFormat="1" ht="22.5">
      <c r="B342" s="146"/>
      <c r="D342" s="147" t="s">
        <v>131</v>
      </c>
      <c r="E342" s="148" t="s">
        <v>1</v>
      </c>
      <c r="F342" s="149" t="s">
        <v>418</v>
      </c>
      <c r="H342" s="150">
        <v>6.8</v>
      </c>
      <c r="I342" s="151"/>
      <c r="L342" s="146"/>
      <c r="M342" s="152"/>
      <c r="T342" s="153"/>
      <c r="AT342" s="148" t="s">
        <v>131</v>
      </c>
      <c r="AU342" s="148" t="s">
        <v>83</v>
      </c>
      <c r="AV342" s="12" t="s">
        <v>83</v>
      </c>
      <c r="AW342" s="12" t="s">
        <v>30</v>
      </c>
      <c r="AX342" s="12" t="s">
        <v>73</v>
      </c>
      <c r="AY342" s="148" t="s">
        <v>122</v>
      </c>
    </row>
    <row r="343" spans="2:65" s="13" customFormat="1">
      <c r="B343" s="154"/>
      <c r="D343" s="147" t="s">
        <v>131</v>
      </c>
      <c r="E343" s="155" t="s">
        <v>1</v>
      </c>
      <c r="F343" s="156" t="s">
        <v>133</v>
      </c>
      <c r="H343" s="157">
        <v>6.8</v>
      </c>
      <c r="I343" s="158"/>
      <c r="L343" s="154"/>
      <c r="M343" s="159"/>
      <c r="T343" s="160"/>
      <c r="AT343" s="155" t="s">
        <v>131</v>
      </c>
      <c r="AU343" s="155" t="s">
        <v>83</v>
      </c>
      <c r="AV343" s="13" t="s">
        <v>128</v>
      </c>
      <c r="AW343" s="13" t="s">
        <v>30</v>
      </c>
      <c r="AX343" s="13" t="s">
        <v>81</v>
      </c>
      <c r="AY343" s="155" t="s">
        <v>122</v>
      </c>
    </row>
    <row r="344" spans="2:65" s="1" customFormat="1" ht="16.5" customHeight="1">
      <c r="B344" s="31"/>
      <c r="C344" s="167" t="s">
        <v>419</v>
      </c>
      <c r="D344" s="167" t="s">
        <v>185</v>
      </c>
      <c r="E344" s="168" t="s">
        <v>420</v>
      </c>
      <c r="F344" s="169" t="s">
        <v>421</v>
      </c>
      <c r="G344" s="170" t="s">
        <v>231</v>
      </c>
      <c r="H344" s="171">
        <v>6.8</v>
      </c>
      <c r="I344" s="172"/>
      <c r="J344" s="173">
        <f>ROUND(I344*H344,2)</f>
        <v>0</v>
      </c>
      <c r="K344" s="174"/>
      <c r="L344" s="175"/>
      <c r="M344" s="176" t="s">
        <v>1</v>
      </c>
      <c r="N344" s="177" t="s">
        <v>38</v>
      </c>
      <c r="P344" s="138">
        <f>O344*H344</f>
        <v>0</v>
      </c>
      <c r="Q344" s="138">
        <v>0</v>
      </c>
      <c r="R344" s="138">
        <f>Q344*H344</f>
        <v>0</v>
      </c>
      <c r="S344" s="138">
        <v>0</v>
      </c>
      <c r="T344" s="139">
        <f>S344*H344</f>
        <v>0</v>
      </c>
      <c r="AR344" s="140" t="s">
        <v>148</v>
      </c>
      <c r="AT344" s="140" t="s">
        <v>185</v>
      </c>
      <c r="AU344" s="140" t="s">
        <v>83</v>
      </c>
      <c r="AY344" s="16" t="s">
        <v>122</v>
      </c>
      <c r="BE344" s="141">
        <f>IF(N344="základní",J344,0)</f>
        <v>0</v>
      </c>
      <c r="BF344" s="141">
        <f>IF(N344="snížená",J344,0)</f>
        <v>0</v>
      </c>
      <c r="BG344" s="141">
        <f>IF(N344="zákl. přenesená",J344,0)</f>
        <v>0</v>
      </c>
      <c r="BH344" s="141">
        <f>IF(N344="sníž. přenesená",J344,0)</f>
        <v>0</v>
      </c>
      <c r="BI344" s="141">
        <f>IF(N344="nulová",J344,0)</f>
        <v>0</v>
      </c>
      <c r="BJ344" s="16" t="s">
        <v>81</v>
      </c>
      <c r="BK344" s="141">
        <f>ROUND(I344*H344,2)</f>
        <v>0</v>
      </c>
      <c r="BL344" s="16" t="s">
        <v>128</v>
      </c>
      <c r="BM344" s="140" t="s">
        <v>422</v>
      </c>
    </row>
    <row r="345" spans="2:65" s="12" customFormat="1">
      <c r="B345" s="146"/>
      <c r="D345" s="147" t="s">
        <v>131</v>
      </c>
      <c r="E345" s="148" t="s">
        <v>1</v>
      </c>
      <c r="F345" s="149" t="s">
        <v>423</v>
      </c>
      <c r="H345" s="150">
        <v>6.8</v>
      </c>
      <c r="I345" s="151"/>
      <c r="L345" s="146"/>
      <c r="M345" s="152"/>
      <c r="T345" s="153"/>
      <c r="AT345" s="148" t="s">
        <v>131</v>
      </c>
      <c r="AU345" s="148" t="s">
        <v>83</v>
      </c>
      <c r="AV345" s="12" t="s">
        <v>83</v>
      </c>
      <c r="AW345" s="12" t="s">
        <v>30</v>
      </c>
      <c r="AX345" s="12" t="s">
        <v>73</v>
      </c>
      <c r="AY345" s="148" t="s">
        <v>122</v>
      </c>
    </row>
    <row r="346" spans="2:65" s="13" customFormat="1">
      <c r="B346" s="154"/>
      <c r="D346" s="147" t="s">
        <v>131</v>
      </c>
      <c r="E346" s="155" t="s">
        <v>1</v>
      </c>
      <c r="F346" s="156" t="s">
        <v>133</v>
      </c>
      <c r="H346" s="157">
        <v>6.8</v>
      </c>
      <c r="I346" s="158"/>
      <c r="L346" s="154"/>
      <c r="M346" s="159"/>
      <c r="T346" s="160"/>
      <c r="AT346" s="155" t="s">
        <v>131</v>
      </c>
      <c r="AU346" s="155" t="s">
        <v>83</v>
      </c>
      <c r="AV346" s="13" t="s">
        <v>128</v>
      </c>
      <c r="AW346" s="13" t="s">
        <v>30</v>
      </c>
      <c r="AX346" s="13" t="s">
        <v>81</v>
      </c>
      <c r="AY346" s="155" t="s">
        <v>122</v>
      </c>
    </row>
    <row r="347" spans="2:65" s="1" customFormat="1" ht="16.5" customHeight="1">
      <c r="B347" s="31"/>
      <c r="C347" s="128" t="s">
        <v>282</v>
      </c>
      <c r="D347" s="128" t="s">
        <v>124</v>
      </c>
      <c r="E347" s="129" t="s">
        <v>424</v>
      </c>
      <c r="F347" s="130" t="s">
        <v>425</v>
      </c>
      <c r="G347" s="131" t="s">
        <v>231</v>
      </c>
      <c r="H347" s="132">
        <v>6.2</v>
      </c>
      <c r="I347" s="133"/>
      <c r="J347" s="134">
        <f>ROUND(I347*H347,2)</f>
        <v>0</v>
      </c>
      <c r="K347" s="135"/>
      <c r="L347" s="31"/>
      <c r="M347" s="136" t="s">
        <v>1</v>
      </c>
      <c r="N347" s="137" t="s">
        <v>38</v>
      </c>
      <c r="P347" s="138">
        <f>O347*H347</f>
        <v>0</v>
      </c>
      <c r="Q347" s="138">
        <v>0</v>
      </c>
      <c r="R347" s="138">
        <f>Q347*H347</f>
        <v>0</v>
      </c>
      <c r="S347" s="138">
        <v>1.0980000000000001</v>
      </c>
      <c r="T347" s="139">
        <f>S347*H347</f>
        <v>6.8076000000000008</v>
      </c>
      <c r="AR347" s="140" t="s">
        <v>128</v>
      </c>
      <c r="AT347" s="140" t="s">
        <v>124</v>
      </c>
      <c r="AU347" s="140" t="s">
        <v>83</v>
      </c>
      <c r="AY347" s="16" t="s">
        <v>122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6" t="s">
        <v>81</v>
      </c>
      <c r="BK347" s="141">
        <f>ROUND(I347*H347,2)</f>
        <v>0</v>
      </c>
      <c r="BL347" s="16" t="s">
        <v>128</v>
      </c>
      <c r="BM347" s="140" t="s">
        <v>426</v>
      </c>
    </row>
    <row r="348" spans="2:65" s="1" customFormat="1">
      <c r="B348" s="31"/>
      <c r="D348" s="142" t="s">
        <v>129</v>
      </c>
      <c r="F348" s="143" t="s">
        <v>427</v>
      </c>
      <c r="I348" s="144"/>
      <c r="L348" s="31"/>
      <c r="M348" s="145"/>
      <c r="T348" s="55"/>
      <c r="AT348" s="16" t="s">
        <v>129</v>
      </c>
      <c r="AU348" s="16" t="s">
        <v>83</v>
      </c>
    </row>
    <row r="349" spans="2:65" s="12" customFormat="1">
      <c r="B349" s="146"/>
      <c r="D349" s="147" t="s">
        <v>131</v>
      </c>
      <c r="E349" s="148" t="s">
        <v>1</v>
      </c>
      <c r="F349" s="149" t="s">
        <v>428</v>
      </c>
      <c r="H349" s="150">
        <v>6.2</v>
      </c>
      <c r="I349" s="151"/>
      <c r="L349" s="146"/>
      <c r="M349" s="152"/>
      <c r="T349" s="153"/>
      <c r="AT349" s="148" t="s">
        <v>131</v>
      </c>
      <c r="AU349" s="148" t="s">
        <v>83</v>
      </c>
      <c r="AV349" s="12" t="s">
        <v>83</v>
      </c>
      <c r="AW349" s="12" t="s">
        <v>30</v>
      </c>
      <c r="AX349" s="12" t="s">
        <v>73</v>
      </c>
      <c r="AY349" s="148" t="s">
        <v>122</v>
      </c>
    </row>
    <row r="350" spans="2:65" s="13" customFormat="1">
      <c r="B350" s="154"/>
      <c r="D350" s="147" t="s">
        <v>131</v>
      </c>
      <c r="E350" s="155" t="s">
        <v>1</v>
      </c>
      <c r="F350" s="156" t="s">
        <v>133</v>
      </c>
      <c r="H350" s="157">
        <v>6.2</v>
      </c>
      <c r="I350" s="158"/>
      <c r="L350" s="154"/>
      <c r="M350" s="159"/>
      <c r="T350" s="160"/>
      <c r="AT350" s="155" t="s">
        <v>131</v>
      </c>
      <c r="AU350" s="155" t="s">
        <v>83</v>
      </c>
      <c r="AV350" s="13" t="s">
        <v>128</v>
      </c>
      <c r="AW350" s="13" t="s">
        <v>30</v>
      </c>
      <c r="AX350" s="13" t="s">
        <v>81</v>
      </c>
      <c r="AY350" s="155" t="s">
        <v>122</v>
      </c>
    </row>
    <row r="351" spans="2:65" s="1" customFormat="1" ht="33" customHeight="1">
      <c r="B351" s="31"/>
      <c r="C351" s="128" t="s">
        <v>429</v>
      </c>
      <c r="D351" s="128" t="s">
        <v>124</v>
      </c>
      <c r="E351" s="129" t="s">
        <v>430</v>
      </c>
      <c r="F351" s="130" t="s">
        <v>431</v>
      </c>
      <c r="G351" s="131" t="s">
        <v>231</v>
      </c>
      <c r="H351" s="132">
        <v>2</v>
      </c>
      <c r="I351" s="133"/>
      <c r="J351" s="134">
        <f>ROUND(I351*H351,2)</f>
        <v>0</v>
      </c>
      <c r="K351" s="135"/>
      <c r="L351" s="31"/>
      <c r="M351" s="136" t="s">
        <v>1</v>
      </c>
      <c r="N351" s="137" t="s">
        <v>38</v>
      </c>
      <c r="P351" s="138">
        <f>O351*H351</f>
        <v>0</v>
      </c>
      <c r="Q351" s="138">
        <v>0.51652606000000001</v>
      </c>
      <c r="R351" s="138">
        <f>Q351*H351</f>
        <v>1.03305212</v>
      </c>
      <c r="S351" s="138">
        <v>0</v>
      </c>
      <c r="T351" s="139">
        <f>S351*H351</f>
        <v>0</v>
      </c>
      <c r="AR351" s="140" t="s">
        <v>128</v>
      </c>
      <c r="AT351" s="140" t="s">
        <v>124</v>
      </c>
      <c r="AU351" s="140" t="s">
        <v>83</v>
      </c>
      <c r="AY351" s="16" t="s">
        <v>122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6" t="s">
        <v>81</v>
      </c>
      <c r="BK351" s="141">
        <f>ROUND(I351*H351,2)</f>
        <v>0</v>
      </c>
      <c r="BL351" s="16" t="s">
        <v>128</v>
      </c>
      <c r="BM351" s="140" t="s">
        <v>432</v>
      </c>
    </row>
    <row r="352" spans="2:65" s="1" customFormat="1">
      <c r="B352" s="31"/>
      <c r="D352" s="142" t="s">
        <v>129</v>
      </c>
      <c r="F352" s="143" t="s">
        <v>433</v>
      </c>
      <c r="I352" s="144"/>
      <c r="L352" s="31"/>
      <c r="M352" s="145"/>
      <c r="T352" s="55"/>
      <c r="AT352" s="16" t="s">
        <v>129</v>
      </c>
      <c r="AU352" s="16" t="s">
        <v>83</v>
      </c>
    </row>
    <row r="353" spans="2:65" s="12" customFormat="1" ht="22.5">
      <c r="B353" s="146"/>
      <c r="D353" s="147" t="s">
        <v>131</v>
      </c>
      <c r="E353" s="148" t="s">
        <v>1</v>
      </c>
      <c r="F353" s="149" t="s">
        <v>434</v>
      </c>
      <c r="H353" s="150">
        <v>2</v>
      </c>
      <c r="I353" s="151"/>
      <c r="L353" s="146"/>
      <c r="M353" s="152"/>
      <c r="T353" s="153"/>
      <c r="AT353" s="148" t="s">
        <v>131</v>
      </c>
      <c r="AU353" s="148" t="s">
        <v>83</v>
      </c>
      <c r="AV353" s="12" t="s">
        <v>83</v>
      </c>
      <c r="AW353" s="12" t="s">
        <v>30</v>
      </c>
      <c r="AX353" s="12" t="s">
        <v>73</v>
      </c>
      <c r="AY353" s="148" t="s">
        <v>122</v>
      </c>
    </row>
    <row r="354" spans="2:65" s="13" customFormat="1">
      <c r="B354" s="154"/>
      <c r="D354" s="147" t="s">
        <v>131</v>
      </c>
      <c r="E354" s="155" t="s">
        <v>1</v>
      </c>
      <c r="F354" s="156" t="s">
        <v>133</v>
      </c>
      <c r="H354" s="157">
        <v>2</v>
      </c>
      <c r="I354" s="158"/>
      <c r="L354" s="154"/>
      <c r="M354" s="159"/>
      <c r="T354" s="160"/>
      <c r="AT354" s="155" t="s">
        <v>131</v>
      </c>
      <c r="AU354" s="155" t="s">
        <v>83</v>
      </c>
      <c r="AV354" s="13" t="s">
        <v>128</v>
      </c>
      <c r="AW354" s="13" t="s">
        <v>30</v>
      </c>
      <c r="AX354" s="13" t="s">
        <v>81</v>
      </c>
      <c r="AY354" s="155" t="s">
        <v>122</v>
      </c>
    </row>
    <row r="355" spans="2:65" s="1" customFormat="1" ht="16.5" customHeight="1">
      <c r="B355" s="31"/>
      <c r="C355" s="128" t="s">
        <v>288</v>
      </c>
      <c r="D355" s="128" t="s">
        <v>124</v>
      </c>
      <c r="E355" s="129" t="s">
        <v>435</v>
      </c>
      <c r="F355" s="130" t="s">
        <v>436</v>
      </c>
      <c r="G355" s="131" t="s">
        <v>200</v>
      </c>
      <c r="H355" s="132">
        <v>8</v>
      </c>
      <c r="I355" s="133"/>
      <c r="J355" s="134">
        <f>ROUND(I355*H355,2)</f>
        <v>0</v>
      </c>
      <c r="K355" s="135"/>
      <c r="L355" s="31"/>
      <c r="M355" s="136" t="s">
        <v>1</v>
      </c>
      <c r="N355" s="137" t="s">
        <v>38</v>
      </c>
      <c r="P355" s="138">
        <f>O355*H355</f>
        <v>0</v>
      </c>
      <c r="Q355" s="138">
        <v>9.3348000000000007E-3</v>
      </c>
      <c r="R355" s="138">
        <f>Q355*H355</f>
        <v>7.4678400000000006E-2</v>
      </c>
      <c r="S355" s="138">
        <v>0</v>
      </c>
      <c r="T355" s="139">
        <f>S355*H355</f>
        <v>0</v>
      </c>
      <c r="AR355" s="140" t="s">
        <v>128</v>
      </c>
      <c r="AT355" s="140" t="s">
        <v>124</v>
      </c>
      <c r="AU355" s="140" t="s">
        <v>83</v>
      </c>
      <c r="AY355" s="16" t="s">
        <v>122</v>
      </c>
      <c r="BE355" s="141">
        <f>IF(N355="základní",J355,0)</f>
        <v>0</v>
      </c>
      <c r="BF355" s="141">
        <f>IF(N355="snížená",J355,0)</f>
        <v>0</v>
      </c>
      <c r="BG355" s="141">
        <f>IF(N355="zákl. přenesená",J355,0)</f>
        <v>0</v>
      </c>
      <c r="BH355" s="141">
        <f>IF(N355="sníž. přenesená",J355,0)</f>
        <v>0</v>
      </c>
      <c r="BI355" s="141">
        <f>IF(N355="nulová",J355,0)</f>
        <v>0</v>
      </c>
      <c r="BJ355" s="16" t="s">
        <v>81</v>
      </c>
      <c r="BK355" s="141">
        <f>ROUND(I355*H355,2)</f>
        <v>0</v>
      </c>
      <c r="BL355" s="16" t="s">
        <v>128</v>
      </c>
      <c r="BM355" s="140" t="s">
        <v>437</v>
      </c>
    </row>
    <row r="356" spans="2:65" s="1" customFormat="1">
      <c r="B356" s="31"/>
      <c r="D356" s="142" t="s">
        <v>129</v>
      </c>
      <c r="F356" s="143" t="s">
        <v>438</v>
      </c>
      <c r="I356" s="144"/>
      <c r="L356" s="31"/>
      <c r="M356" s="145"/>
      <c r="T356" s="55"/>
      <c r="AT356" s="16" t="s">
        <v>129</v>
      </c>
      <c r="AU356" s="16" t="s">
        <v>83</v>
      </c>
    </row>
    <row r="357" spans="2:65" s="12" customFormat="1" ht="22.5">
      <c r="B357" s="146"/>
      <c r="D357" s="147" t="s">
        <v>131</v>
      </c>
      <c r="E357" s="148" t="s">
        <v>1</v>
      </c>
      <c r="F357" s="149" t="s">
        <v>439</v>
      </c>
      <c r="H357" s="150">
        <v>8</v>
      </c>
      <c r="I357" s="151"/>
      <c r="L357" s="146"/>
      <c r="M357" s="152"/>
      <c r="T357" s="153"/>
      <c r="AT357" s="148" t="s">
        <v>131</v>
      </c>
      <c r="AU357" s="148" t="s">
        <v>83</v>
      </c>
      <c r="AV357" s="12" t="s">
        <v>83</v>
      </c>
      <c r="AW357" s="12" t="s">
        <v>30</v>
      </c>
      <c r="AX357" s="12" t="s">
        <v>73</v>
      </c>
      <c r="AY357" s="148" t="s">
        <v>122</v>
      </c>
    </row>
    <row r="358" spans="2:65" s="13" customFormat="1">
      <c r="B358" s="154"/>
      <c r="D358" s="147" t="s">
        <v>131</v>
      </c>
      <c r="E358" s="155" t="s">
        <v>1</v>
      </c>
      <c r="F358" s="156" t="s">
        <v>133</v>
      </c>
      <c r="H358" s="157">
        <v>8</v>
      </c>
      <c r="I358" s="158"/>
      <c r="L358" s="154"/>
      <c r="M358" s="159"/>
      <c r="T358" s="160"/>
      <c r="AT358" s="155" t="s">
        <v>131</v>
      </c>
      <c r="AU358" s="155" t="s">
        <v>83</v>
      </c>
      <c r="AV358" s="13" t="s">
        <v>128</v>
      </c>
      <c r="AW358" s="13" t="s">
        <v>30</v>
      </c>
      <c r="AX358" s="13" t="s">
        <v>81</v>
      </c>
      <c r="AY358" s="155" t="s">
        <v>122</v>
      </c>
    </row>
    <row r="359" spans="2:65" s="1" customFormat="1" ht="24.2" customHeight="1">
      <c r="B359" s="31"/>
      <c r="C359" s="167" t="s">
        <v>440</v>
      </c>
      <c r="D359" s="167" t="s">
        <v>185</v>
      </c>
      <c r="E359" s="168" t="s">
        <v>441</v>
      </c>
      <c r="F359" s="169" t="s">
        <v>442</v>
      </c>
      <c r="G359" s="170" t="s">
        <v>200</v>
      </c>
      <c r="H359" s="171">
        <v>8</v>
      </c>
      <c r="I359" s="172"/>
      <c r="J359" s="173">
        <f>ROUND(I359*H359,2)</f>
        <v>0</v>
      </c>
      <c r="K359" s="174"/>
      <c r="L359" s="175"/>
      <c r="M359" s="176" t="s">
        <v>1</v>
      </c>
      <c r="N359" s="177" t="s">
        <v>38</v>
      </c>
      <c r="P359" s="138">
        <f>O359*H359</f>
        <v>0</v>
      </c>
      <c r="Q359" s="138">
        <v>0.1</v>
      </c>
      <c r="R359" s="138">
        <f>Q359*H359</f>
        <v>0.8</v>
      </c>
      <c r="S359" s="138">
        <v>0</v>
      </c>
      <c r="T359" s="139">
        <f>S359*H359</f>
        <v>0</v>
      </c>
      <c r="AR359" s="140" t="s">
        <v>148</v>
      </c>
      <c r="AT359" s="140" t="s">
        <v>185</v>
      </c>
      <c r="AU359" s="140" t="s">
        <v>83</v>
      </c>
      <c r="AY359" s="16" t="s">
        <v>122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6" t="s">
        <v>81</v>
      </c>
      <c r="BK359" s="141">
        <f>ROUND(I359*H359,2)</f>
        <v>0</v>
      </c>
      <c r="BL359" s="16" t="s">
        <v>128</v>
      </c>
      <c r="BM359" s="140" t="s">
        <v>443</v>
      </c>
    </row>
    <row r="360" spans="2:65" s="12" customFormat="1">
      <c r="B360" s="146"/>
      <c r="D360" s="147" t="s">
        <v>131</v>
      </c>
      <c r="E360" s="148" t="s">
        <v>1</v>
      </c>
      <c r="F360" s="149" t="s">
        <v>444</v>
      </c>
      <c r="H360" s="150">
        <v>8</v>
      </c>
      <c r="I360" s="151"/>
      <c r="L360" s="146"/>
      <c r="M360" s="152"/>
      <c r="T360" s="153"/>
      <c r="AT360" s="148" t="s">
        <v>131</v>
      </c>
      <c r="AU360" s="148" t="s">
        <v>83</v>
      </c>
      <c r="AV360" s="12" t="s">
        <v>83</v>
      </c>
      <c r="AW360" s="12" t="s">
        <v>30</v>
      </c>
      <c r="AX360" s="12" t="s">
        <v>73</v>
      </c>
      <c r="AY360" s="148" t="s">
        <v>122</v>
      </c>
    </row>
    <row r="361" spans="2:65" s="13" customFormat="1">
      <c r="B361" s="154"/>
      <c r="D361" s="147" t="s">
        <v>131</v>
      </c>
      <c r="E361" s="155" t="s">
        <v>1</v>
      </c>
      <c r="F361" s="156" t="s">
        <v>133</v>
      </c>
      <c r="H361" s="157">
        <v>8</v>
      </c>
      <c r="I361" s="158"/>
      <c r="L361" s="154"/>
      <c r="M361" s="159"/>
      <c r="T361" s="160"/>
      <c r="AT361" s="155" t="s">
        <v>131</v>
      </c>
      <c r="AU361" s="155" t="s">
        <v>83</v>
      </c>
      <c r="AV361" s="13" t="s">
        <v>128</v>
      </c>
      <c r="AW361" s="13" t="s">
        <v>30</v>
      </c>
      <c r="AX361" s="13" t="s">
        <v>81</v>
      </c>
      <c r="AY361" s="155" t="s">
        <v>122</v>
      </c>
    </row>
    <row r="362" spans="2:65" s="1" customFormat="1" ht="24.2" customHeight="1">
      <c r="B362" s="31"/>
      <c r="C362" s="128" t="s">
        <v>293</v>
      </c>
      <c r="D362" s="128" t="s">
        <v>124</v>
      </c>
      <c r="E362" s="129" t="s">
        <v>445</v>
      </c>
      <c r="F362" s="130" t="s">
        <v>446</v>
      </c>
      <c r="G362" s="131" t="s">
        <v>200</v>
      </c>
      <c r="H362" s="132">
        <v>50</v>
      </c>
      <c r="I362" s="133"/>
      <c r="J362" s="134">
        <f>ROUND(I362*H362,2)</f>
        <v>0</v>
      </c>
      <c r="K362" s="135"/>
      <c r="L362" s="31"/>
      <c r="M362" s="136" t="s">
        <v>1</v>
      </c>
      <c r="N362" s="137" t="s">
        <v>38</v>
      </c>
      <c r="P362" s="138">
        <f>O362*H362</f>
        <v>0</v>
      </c>
      <c r="Q362" s="138">
        <v>0</v>
      </c>
      <c r="R362" s="138">
        <f>Q362*H362</f>
        <v>0</v>
      </c>
      <c r="S362" s="138">
        <v>0</v>
      </c>
      <c r="T362" s="139">
        <f>S362*H362</f>
        <v>0</v>
      </c>
      <c r="AR362" s="140" t="s">
        <v>128</v>
      </c>
      <c r="AT362" s="140" t="s">
        <v>124</v>
      </c>
      <c r="AU362" s="140" t="s">
        <v>83</v>
      </c>
      <c r="AY362" s="16" t="s">
        <v>122</v>
      </c>
      <c r="BE362" s="141">
        <f>IF(N362="základní",J362,0)</f>
        <v>0</v>
      </c>
      <c r="BF362" s="141">
        <f>IF(N362="snížená",J362,0)</f>
        <v>0</v>
      </c>
      <c r="BG362" s="141">
        <f>IF(N362="zákl. přenesená",J362,0)</f>
        <v>0</v>
      </c>
      <c r="BH362" s="141">
        <f>IF(N362="sníž. přenesená",J362,0)</f>
        <v>0</v>
      </c>
      <c r="BI362" s="141">
        <f>IF(N362="nulová",J362,0)</f>
        <v>0</v>
      </c>
      <c r="BJ362" s="16" t="s">
        <v>81</v>
      </c>
      <c r="BK362" s="141">
        <f>ROUND(I362*H362,2)</f>
        <v>0</v>
      </c>
      <c r="BL362" s="16" t="s">
        <v>128</v>
      </c>
      <c r="BM362" s="140" t="s">
        <v>447</v>
      </c>
    </row>
    <row r="363" spans="2:65" s="1" customFormat="1">
      <c r="B363" s="31"/>
      <c r="D363" s="142" t="s">
        <v>129</v>
      </c>
      <c r="F363" s="143" t="s">
        <v>448</v>
      </c>
      <c r="I363" s="144"/>
      <c r="L363" s="31"/>
      <c r="M363" s="145"/>
      <c r="T363" s="55"/>
      <c r="AT363" s="16" t="s">
        <v>129</v>
      </c>
      <c r="AU363" s="16" t="s">
        <v>83</v>
      </c>
    </row>
    <row r="364" spans="2:65" s="12" customFormat="1">
      <c r="B364" s="146"/>
      <c r="D364" s="147" t="s">
        <v>131</v>
      </c>
      <c r="E364" s="148" t="s">
        <v>1</v>
      </c>
      <c r="F364" s="149" t="s">
        <v>449</v>
      </c>
      <c r="H364" s="150">
        <v>50</v>
      </c>
      <c r="I364" s="151"/>
      <c r="L364" s="146"/>
      <c r="M364" s="152"/>
      <c r="T364" s="153"/>
      <c r="AT364" s="148" t="s">
        <v>131</v>
      </c>
      <c r="AU364" s="148" t="s">
        <v>83</v>
      </c>
      <c r="AV364" s="12" t="s">
        <v>83</v>
      </c>
      <c r="AW364" s="12" t="s">
        <v>30</v>
      </c>
      <c r="AX364" s="12" t="s">
        <v>73</v>
      </c>
      <c r="AY364" s="148" t="s">
        <v>122</v>
      </c>
    </row>
    <row r="365" spans="2:65" s="13" customFormat="1">
      <c r="B365" s="154"/>
      <c r="D365" s="147" t="s">
        <v>131</v>
      </c>
      <c r="E365" s="155" t="s">
        <v>1</v>
      </c>
      <c r="F365" s="156" t="s">
        <v>133</v>
      </c>
      <c r="H365" s="157">
        <v>50</v>
      </c>
      <c r="I365" s="158"/>
      <c r="L365" s="154"/>
      <c r="M365" s="159"/>
      <c r="T365" s="160"/>
      <c r="AT365" s="155" t="s">
        <v>131</v>
      </c>
      <c r="AU365" s="155" t="s">
        <v>83</v>
      </c>
      <c r="AV365" s="13" t="s">
        <v>128</v>
      </c>
      <c r="AW365" s="13" t="s">
        <v>30</v>
      </c>
      <c r="AX365" s="13" t="s">
        <v>81</v>
      </c>
      <c r="AY365" s="155" t="s">
        <v>122</v>
      </c>
    </row>
    <row r="366" spans="2:65" s="1" customFormat="1" ht="16.5" customHeight="1">
      <c r="B366" s="31"/>
      <c r="C366" s="167" t="s">
        <v>450</v>
      </c>
      <c r="D366" s="167" t="s">
        <v>185</v>
      </c>
      <c r="E366" s="168" t="s">
        <v>451</v>
      </c>
      <c r="F366" s="169" t="s">
        <v>452</v>
      </c>
      <c r="G366" s="170" t="s">
        <v>200</v>
      </c>
      <c r="H366" s="171">
        <v>50</v>
      </c>
      <c r="I366" s="172"/>
      <c r="J366" s="173">
        <f>ROUND(I366*H366,2)</f>
        <v>0</v>
      </c>
      <c r="K366" s="174"/>
      <c r="L366" s="175"/>
      <c r="M366" s="176" t="s">
        <v>1</v>
      </c>
      <c r="N366" s="177" t="s">
        <v>38</v>
      </c>
      <c r="P366" s="138">
        <f>O366*H366</f>
        <v>0</v>
      </c>
      <c r="Q366" s="138">
        <v>0</v>
      </c>
      <c r="R366" s="138">
        <f>Q366*H366</f>
        <v>0</v>
      </c>
      <c r="S366" s="138">
        <v>0</v>
      </c>
      <c r="T366" s="139">
        <f>S366*H366</f>
        <v>0</v>
      </c>
      <c r="AR366" s="140" t="s">
        <v>148</v>
      </c>
      <c r="AT366" s="140" t="s">
        <v>185</v>
      </c>
      <c r="AU366" s="140" t="s">
        <v>83</v>
      </c>
      <c r="AY366" s="16" t="s">
        <v>122</v>
      </c>
      <c r="BE366" s="141">
        <f>IF(N366="základní",J366,0)</f>
        <v>0</v>
      </c>
      <c r="BF366" s="141">
        <f>IF(N366="snížená",J366,0)</f>
        <v>0</v>
      </c>
      <c r="BG366" s="141">
        <f>IF(N366="zákl. přenesená",J366,0)</f>
        <v>0</v>
      </c>
      <c r="BH366" s="141">
        <f>IF(N366="sníž. přenesená",J366,0)</f>
        <v>0</v>
      </c>
      <c r="BI366" s="141">
        <f>IF(N366="nulová",J366,0)</f>
        <v>0</v>
      </c>
      <c r="BJ366" s="16" t="s">
        <v>81</v>
      </c>
      <c r="BK366" s="141">
        <f>ROUND(I366*H366,2)</f>
        <v>0</v>
      </c>
      <c r="BL366" s="16" t="s">
        <v>128</v>
      </c>
      <c r="BM366" s="140" t="s">
        <v>453</v>
      </c>
    </row>
    <row r="367" spans="2:65" s="12" customFormat="1">
      <c r="B367" s="146"/>
      <c r="D367" s="147" t="s">
        <v>131</v>
      </c>
      <c r="E367" s="148" t="s">
        <v>1</v>
      </c>
      <c r="F367" s="149" t="s">
        <v>449</v>
      </c>
      <c r="H367" s="150">
        <v>50</v>
      </c>
      <c r="I367" s="151"/>
      <c r="L367" s="146"/>
      <c r="M367" s="152"/>
      <c r="T367" s="153"/>
      <c r="AT367" s="148" t="s">
        <v>131</v>
      </c>
      <c r="AU367" s="148" t="s">
        <v>83</v>
      </c>
      <c r="AV367" s="12" t="s">
        <v>83</v>
      </c>
      <c r="AW367" s="12" t="s">
        <v>30</v>
      </c>
      <c r="AX367" s="12" t="s">
        <v>73</v>
      </c>
      <c r="AY367" s="148" t="s">
        <v>122</v>
      </c>
    </row>
    <row r="368" spans="2:65" s="13" customFormat="1">
      <c r="B368" s="154"/>
      <c r="D368" s="147" t="s">
        <v>131</v>
      </c>
      <c r="E368" s="155" t="s">
        <v>1</v>
      </c>
      <c r="F368" s="156" t="s">
        <v>133</v>
      </c>
      <c r="H368" s="157">
        <v>50</v>
      </c>
      <c r="I368" s="158"/>
      <c r="L368" s="154"/>
      <c r="M368" s="159"/>
      <c r="T368" s="160"/>
      <c r="AT368" s="155" t="s">
        <v>131</v>
      </c>
      <c r="AU368" s="155" t="s">
        <v>83</v>
      </c>
      <c r="AV368" s="13" t="s">
        <v>128</v>
      </c>
      <c r="AW368" s="13" t="s">
        <v>30</v>
      </c>
      <c r="AX368" s="13" t="s">
        <v>81</v>
      </c>
      <c r="AY368" s="155" t="s">
        <v>122</v>
      </c>
    </row>
    <row r="369" spans="2:65" s="1" customFormat="1" ht="24.2" customHeight="1">
      <c r="B369" s="31"/>
      <c r="C369" s="128" t="s">
        <v>300</v>
      </c>
      <c r="D369" s="128" t="s">
        <v>124</v>
      </c>
      <c r="E369" s="129" t="s">
        <v>454</v>
      </c>
      <c r="F369" s="130" t="s">
        <v>455</v>
      </c>
      <c r="G369" s="131" t="s">
        <v>200</v>
      </c>
      <c r="H369" s="132">
        <v>5</v>
      </c>
      <c r="I369" s="133"/>
      <c r="J369" s="134">
        <f>ROUND(I369*H369,2)</f>
        <v>0</v>
      </c>
      <c r="K369" s="135"/>
      <c r="L369" s="31"/>
      <c r="M369" s="136" t="s">
        <v>1</v>
      </c>
      <c r="N369" s="137" t="s">
        <v>38</v>
      </c>
      <c r="P369" s="138">
        <f>O369*H369</f>
        <v>0</v>
      </c>
      <c r="Q369" s="138">
        <v>0</v>
      </c>
      <c r="R369" s="138">
        <f>Q369*H369</f>
        <v>0</v>
      </c>
      <c r="S369" s="138">
        <v>0</v>
      </c>
      <c r="T369" s="139">
        <f>S369*H369</f>
        <v>0</v>
      </c>
      <c r="AR369" s="140" t="s">
        <v>128</v>
      </c>
      <c r="AT369" s="140" t="s">
        <v>124</v>
      </c>
      <c r="AU369" s="140" t="s">
        <v>83</v>
      </c>
      <c r="AY369" s="16" t="s">
        <v>122</v>
      </c>
      <c r="BE369" s="141">
        <f>IF(N369="základní",J369,0)</f>
        <v>0</v>
      </c>
      <c r="BF369" s="141">
        <f>IF(N369="snížená",J369,0)</f>
        <v>0</v>
      </c>
      <c r="BG369" s="141">
        <f>IF(N369="zákl. přenesená",J369,0)</f>
        <v>0</v>
      </c>
      <c r="BH369" s="141">
        <f>IF(N369="sníž. přenesená",J369,0)</f>
        <v>0</v>
      </c>
      <c r="BI369" s="141">
        <f>IF(N369="nulová",J369,0)</f>
        <v>0</v>
      </c>
      <c r="BJ369" s="16" t="s">
        <v>81</v>
      </c>
      <c r="BK369" s="141">
        <f>ROUND(I369*H369,2)</f>
        <v>0</v>
      </c>
      <c r="BL369" s="16" t="s">
        <v>128</v>
      </c>
      <c r="BM369" s="140" t="s">
        <v>456</v>
      </c>
    </row>
    <row r="370" spans="2:65" s="1" customFormat="1">
      <c r="B370" s="31"/>
      <c r="D370" s="142" t="s">
        <v>129</v>
      </c>
      <c r="F370" s="143" t="s">
        <v>457</v>
      </c>
      <c r="I370" s="144"/>
      <c r="L370" s="31"/>
      <c r="M370" s="145"/>
      <c r="T370" s="55"/>
      <c r="AT370" s="16" t="s">
        <v>129</v>
      </c>
      <c r="AU370" s="16" t="s">
        <v>83</v>
      </c>
    </row>
    <row r="371" spans="2:65" s="12" customFormat="1">
      <c r="B371" s="146"/>
      <c r="D371" s="147" t="s">
        <v>131</v>
      </c>
      <c r="E371" s="148" t="s">
        <v>1</v>
      </c>
      <c r="F371" s="149" t="s">
        <v>458</v>
      </c>
      <c r="H371" s="150">
        <v>5</v>
      </c>
      <c r="I371" s="151"/>
      <c r="L371" s="146"/>
      <c r="M371" s="152"/>
      <c r="T371" s="153"/>
      <c r="AT371" s="148" t="s">
        <v>131</v>
      </c>
      <c r="AU371" s="148" t="s">
        <v>83</v>
      </c>
      <c r="AV371" s="12" t="s">
        <v>83</v>
      </c>
      <c r="AW371" s="12" t="s">
        <v>30</v>
      </c>
      <c r="AX371" s="12" t="s">
        <v>73</v>
      </c>
      <c r="AY371" s="148" t="s">
        <v>122</v>
      </c>
    </row>
    <row r="372" spans="2:65" s="13" customFormat="1">
      <c r="B372" s="154"/>
      <c r="D372" s="147" t="s">
        <v>131</v>
      </c>
      <c r="E372" s="155" t="s">
        <v>1</v>
      </c>
      <c r="F372" s="156" t="s">
        <v>133</v>
      </c>
      <c r="H372" s="157">
        <v>5</v>
      </c>
      <c r="I372" s="158"/>
      <c r="L372" s="154"/>
      <c r="M372" s="159"/>
      <c r="T372" s="160"/>
      <c r="AT372" s="155" t="s">
        <v>131</v>
      </c>
      <c r="AU372" s="155" t="s">
        <v>83</v>
      </c>
      <c r="AV372" s="13" t="s">
        <v>128</v>
      </c>
      <c r="AW372" s="13" t="s">
        <v>30</v>
      </c>
      <c r="AX372" s="13" t="s">
        <v>81</v>
      </c>
      <c r="AY372" s="155" t="s">
        <v>122</v>
      </c>
    </row>
    <row r="373" spans="2:65" s="1" customFormat="1" ht="24.2" customHeight="1">
      <c r="B373" s="31"/>
      <c r="C373" s="167" t="s">
        <v>459</v>
      </c>
      <c r="D373" s="167" t="s">
        <v>185</v>
      </c>
      <c r="E373" s="168" t="s">
        <v>460</v>
      </c>
      <c r="F373" s="169" t="s">
        <v>461</v>
      </c>
      <c r="G373" s="170" t="s">
        <v>200</v>
      </c>
      <c r="H373" s="171">
        <v>5</v>
      </c>
      <c r="I373" s="172"/>
      <c r="J373" s="173">
        <f>ROUND(I373*H373,2)</f>
        <v>0</v>
      </c>
      <c r="K373" s="174"/>
      <c r="L373" s="175"/>
      <c r="M373" s="176" t="s">
        <v>1</v>
      </c>
      <c r="N373" s="177" t="s">
        <v>38</v>
      </c>
      <c r="P373" s="138">
        <f>O373*H373</f>
        <v>0</v>
      </c>
      <c r="Q373" s="138">
        <v>1.8E-3</v>
      </c>
      <c r="R373" s="138">
        <f>Q373*H373</f>
        <v>8.9999999999999993E-3</v>
      </c>
      <c r="S373" s="138">
        <v>0</v>
      </c>
      <c r="T373" s="139">
        <f>S373*H373</f>
        <v>0</v>
      </c>
      <c r="AR373" s="140" t="s">
        <v>148</v>
      </c>
      <c r="AT373" s="140" t="s">
        <v>185</v>
      </c>
      <c r="AU373" s="140" t="s">
        <v>83</v>
      </c>
      <c r="AY373" s="16" t="s">
        <v>122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6" t="s">
        <v>81</v>
      </c>
      <c r="BK373" s="141">
        <f>ROUND(I373*H373,2)</f>
        <v>0</v>
      </c>
      <c r="BL373" s="16" t="s">
        <v>128</v>
      </c>
      <c r="BM373" s="140" t="s">
        <v>462</v>
      </c>
    </row>
    <row r="374" spans="2:65" s="12" customFormat="1">
      <c r="B374" s="146"/>
      <c r="D374" s="147" t="s">
        <v>131</v>
      </c>
      <c r="E374" s="148" t="s">
        <v>1</v>
      </c>
      <c r="F374" s="149" t="s">
        <v>458</v>
      </c>
      <c r="H374" s="150">
        <v>5</v>
      </c>
      <c r="I374" s="151"/>
      <c r="L374" s="146"/>
      <c r="M374" s="152"/>
      <c r="T374" s="153"/>
      <c r="AT374" s="148" t="s">
        <v>131</v>
      </c>
      <c r="AU374" s="148" t="s">
        <v>83</v>
      </c>
      <c r="AV374" s="12" t="s">
        <v>83</v>
      </c>
      <c r="AW374" s="12" t="s">
        <v>30</v>
      </c>
      <c r="AX374" s="12" t="s">
        <v>81</v>
      </c>
      <c r="AY374" s="148" t="s">
        <v>122</v>
      </c>
    </row>
    <row r="375" spans="2:65" s="1" customFormat="1" ht="24.2" customHeight="1">
      <c r="B375" s="31"/>
      <c r="C375" s="128" t="s">
        <v>305</v>
      </c>
      <c r="D375" s="128" t="s">
        <v>124</v>
      </c>
      <c r="E375" s="129" t="s">
        <v>463</v>
      </c>
      <c r="F375" s="130" t="s">
        <v>464</v>
      </c>
      <c r="G375" s="131" t="s">
        <v>231</v>
      </c>
      <c r="H375" s="132">
        <v>47</v>
      </c>
      <c r="I375" s="133"/>
      <c r="J375" s="134">
        <f>ROUND(I375*H375,2)</f>
        <v>0</v>
      </c>
      <c r="K375" s="135"/>
      <c r="L375" s="31"/>
      <c r="M375" s="136" t="s">
        <v>1</v>
      </c>
      <c r="N375" s="137" t="s">
        <v>38</v>
      </c>
      <c r="P375" s="138">
        <f>O375*H375</f>
        <v>0</v>
      </c>
      <c r="Q375" s="138">
        <v>0</v>
      </c>
      <c r="R375" s="138">
        <f>Q375*H375</f>
        <v>0</v>
      </c>
      <c r="S375" s="138">
        <v>0</v>
      </c>
      <c r="T375" s="139">
        <f>S375*H375</f>
        <v>0</v>
      </c>
      <c r="AR375" s="140" t="s">
        <v>128</v>
      </c>
      <c r="AT375" s="140" t="s">
        <v>124</v>
      </c>
      <c r="AU375" s="140" t="s">
        <v>83</v>
      </c>
      <c r="AY375" s="16" t="s">
        <v>122</v>
      </c>
      <c r="BE375" s="141">
        <f>IF(N375="základní",J375,0)</f>
        <v>0</v>
      </c>
      <c r="BF375" s="141">
        <f>IF(N375="snížená",J375,0)</f>
        <v>0</v>
      </c>
      <c r="BG375" s="141">
        <f>IF(N375="zákl. přenesená",J375,0)</f>
        <v>0</v>
      </c>
      <c r="BH375" s="141">
        <f>IF(N375="sníž. přenesená",J375,0)</f>
        <v>0</v>
      </c>
      <c r="BI375" s="141">
        <f>IF(N375="nulová",J375,0)</f>
        <v>0</v>
      </c>
      <c r="BJ375" s="16" t="s">
        <v>81</v>
      </c>
      <c r="BK375" s="141">
        <f>ROUND(I375*H375,2)</f>
        <v>0</v>
      </c>
      <c r="BL375" s="16" t="s">
        <v>128</v>
      </c>
      <c r="BM375" s="140" t="s">
        <v>465</v>
      </c>
    </row>
    <row r="376" spans="2:65" s="1" customFormat="1">
      <c r="B376" s="31"/>
      <c r="D376" s="142" t="s">
        <v>129</v>
      </c>
      <c r="F376" s="143" t="s">
        <v>466</v>
      </c>
      <c r="I376" s="144"/>
      <c r="L376" s="31"/>
      <c r="M376" s="145"/>
      <c r="T376" s="55"/>
      <c r="AT376" s="16" t="s">
        <v>129</v>
      </c>
      <c r="AU376" s="16" t="s">
        <v>83</v>
      </c>
    </row>
    <row r="377" spans="2:65" s="12" customFormat="1" ht="22.5">
      <c r="B377" s="146"/>
      <c r="D377" s="147" t="s">
        <v>131</v>
      </c>
      <c r="E377" s="148" t="s">
        <v>1</v>
      </c>
      <c r="F377" s="149" t="s">
        <v>467</v>
      </c>
      <c r="H377" s="150">
        <v>47</v>
      </c>
      <c r="I377" s="151"/>
      <c r="L377" s="146"/>
      <c r="M377" s="152"/>
      <c r="T377" s="153"/>
      <c r="AT377" s="148" t="s">
        <v>131</v>
      </c>
      <c r="AU377" s="148" t="s">
        <v>83</v>
      </c>
      <c r="AV377" s="12" t="s">
        <v>83</v>
      </c>
      <c r="AW377" s="12" t="s">
        <v>30</v>
      </c>
      <c r="AX377" s="12" t="s">
        <v>73</v>
      </c>
      <c r="AY377" s="148" t="s">
        <v>122</v>
      </c>
    </row>
    <row r="378" spans="2:65" s="13" customFormat="1">
      <c r="B378" s="154"/>
      <c r="D378" s="147" t="s">
        <v>131</v>
      </c>
      <c r="E378" s="155" t="s">
        <v>1</v>
      </c>
      <c r="F378" s="156" t="s">
        <v>133</v>
      </c>
      <c r="H378" s="157">
        <v>47</v>
      </c>
      <c r="I378" s="158"/>
      <c r="L378" s="154"/>
      <c r="M378" s="159"/>
      <c r="T378" s="160"/>
      <c r="AT378" s="155" t="s">
        <v>131</v>
      </c>
      <c r="AU378" s="155" t="s">
        <v>83</v>
      </c>
      <c r="AV378" s="13" t="s">
        <v>128</v>
      </c>
      <c r="AW378" s="13" t="s">
        <v>30</v>
      </c>
      <c r="AX378" s="13" t="s">
        <v>81</v>
      </c>
      <c r="AY378" s="155" t="s">
        <v>122</v>
      </c>
    </row>
    <row r="379" spans="2:65" s="1" customFormat="1" ht="21.75" customHeight="1">
      <c r="B379" s="31"/>
      <c r="C379" s="167" t="s">
        <v>468</v>
      </c>
      <c r="D379" s="167" t="s">
        <v>185</v>
      </c>
      <c r="E379" s="168" t="s">
        <v>469</v>
      </c>
      <c r="F379" s="169" t="s">
        <v>470</v>
      </c>
      <c r="G379" s="170" t="s">
        <v>231</v>
      </c>
      <c r="H379" s="171">
        <v>47</v>
      </c>
      <c r="I379" s="172"/>
      <c r="J379" s="173">
        <f>ROUND(I379*H379,2)</f>
        <v>0</v>
      </c>
      <c r="K379" s="174"/>
      <c r="L379" s="175"/>
      <c r="M379" s="176" t="s">
        <v>1</v>
      </c>
      <c r="N379" s="177" t="s">
        <v>38</v>
      </c>
      <c r="P379" s="138">
        <f>O379*H379</f>
        <v>0</v>
      </c>
      <c r="Q379" s="138">
        <v>7.7000000000000002E-3</v>
      </c>
      <c r="R379" s="138">
        <f>Q379*H379</f>
        <v>0.3619</v>
      </c>
      <c r="S379" s="138">
        <v>0</v>
      </c>
      <c r="T379" s="139">
        <f>S379*H379</f>
        <v>0</v>
      </c>
      <c r="AR379" s="140" t="s">
        <v>148</v>
      </c>
      <c r="AT379" s="140" t="s">
        <v>185</v>
      </c>
      <c r="AU379" s="140" t="s">
        <v>83</v>
      </c>
      <c r="AY379" s="16" t="s">
        <v>122</v>
      </c>
      <c r="BE379" s="141">
        <f>IF(N379="základní",J379,0)</f>
        <v>0</v>
      </c>
      <c r="BF379" s="141">
        <f>IF(N379="snížená",J379,0)</f>
        <v>0</v>
      </c>
      <c r="BG379" s="141">
        <f>IF(N379="zákl. přenesená",J379,0)</f>
        <v>0</v>
      </c>
      <c r="BH379" s="141">
        <f>IF(N379="sníž. přenesená",J379,0)</f>
        <v>0</v>
      </c>
      <c r="BI379" s="141">
        <f>IF(N379="nulová",J379,0)</f>
        <v>0</v>
      </c>
      <c r="BJ379" s="16" t="s">
        <v>81</v>
      </c>
      <c r="BK379" s="141">
        <f>ROUND(I379*H379,2)</f>
        <v>0</v>
      </c>
      <c r="BL379" s="16" t="s">
        <v>128</v>
      </c>
      <c r="BM379" s="140" t="s">
        <v>471</v>
      </c>
    </row>
    <row r="380" spans="2:65" s="1" customFormat="1" ht="24.2" customHeight="1">
      <c r="B380" s="31"/>
      <c r="C380" s="128" t="s">
        <v>313</v>
      </c>
      <c r="D380" s="128" t="s">
        <v>124</v>
      </c>
      <c r="E380" s="129" t="s">
        <v>472</v>
      </c>
      <c r="F380" s="130" t="s">
        <v>473</v>
      </c>
      <c r="G380" s="131" t="s">
        <v>147</v>
      </c>
      <c r="H380" s="132">
        <v>469.875</v>
      </c>
      <c r="I380" s="133"/>
      <c r="J380" s="134">
        <f>ROUND(I380*H380,2)</f>
        <v>0</v>
      </c>
      <c r="K380" s="135"/>
      <c r="L380" s="31"/>
      <c r="M380" s="136" t="s">
        <v>1</v>
      </c>
      <c r="N380" s="137" t="s">
        <v>38</v>
      </c>
      <c r="P380" s="138">
        <f>O380*H380</f>
        <v>0</v>
      </c>
      <c r="Q380" s="138">
        <v>0</v>
      </c>
      <c r="R380" s="138">
        <f>Q380*H380</f>
        <v>0</v>
      </c>
      <c r="S380" s="138">
        <v>0</v>
      </c>
      <c r="T380" s="139">
        <f>S380*H380</f>
        <v>0</v>
      </c>
      <c r="AR380" s="140" t="s">
        <v>128</v>
      </c>
      <c r="AT380" s="140" t="s">
        <v>124</v>
      </c>
      <c r="AU380" s="140" t="s">
        <v>83</v>
      </c>
      <c r="AY380" s="16" t="s">
        <v>122</v>
      </c>
      <c r="BE380" s="141">
        <f>IF(N380="základní",J380,0)</f>
        <v>0</v>
      </c>
      <c r="BF380" s="141">
        <f>IF(N380="snížená",J380,0)</f>
        <v>0</v>
      </c>
      <c r="BG380" s="141">
        <f>IF(N380="zákl. přenesená",J380,0)</f>
        <v>0</v>
      </c>
      <c r="BH380" s="141">
        <f>IF(N380="sníž. přenesená",J380,0)</f>
        <v>0</v>
      </c>
      <c r="BI380" s="141">
        <f>IF(N380="nulová",J380,0)</f>
        <v>0</v>
      </c>
      <c r="BJ380" s="16" t="s">
        <v>81</v>
      </c>
      <c r="BK380" s="141">
        <f>ROUND(I380*H380,2)</f>
        <v>0</v>
      </c>
      <c r="BL380" s="16" t="s">
        <v>128</v>
      </c>
      <c r="BM380" s="140" t="s">
        <v>474</v>
      </c>
    </row>
    <row r="381" spans="2:65" s="1" customFormat="1">
      <c r="B381" s="31"/>
      <c r="D381" s="142" t="s">
        <v>129</v>
      </c>
      <c r="F381" s="143" t="s">
        <v>475</v>
      </c>
      <c r="I381" s="144"/>
      <c r="L381" s="31"/>
      <c r="M381" s="145"/>
      <c r="T381" s="55"/>
      <c r="AT381" s="16" t="s">
        <v>129</v>
      </c>
      <c r="AU381" s="16" t="s">
        <v>83</v>
      </c>
    </row>
    <row r="382" spans="2:65" s="12" customFormat="1" ht="33.75">
      <c r="B382" s="146"/>
      <c r="D382" s="147" t="s">
        <v>131</v>
      </c>
      <c r="E382" s="148" t="s">
        <v>1</v>
      </c>
      <c r="F382" s="149" t="s">
        <v>476</v>
      </c>
      <c r="H382" s="150">
        <v>469.875</v>
      </c>
      <c r="I382" s="151"/>
      <c r="L382" s="146"/>
      <c r="M382" s="152"/>
      <c r="T382" s="153"/>
      <c r="AT382" s="148" t="s">
        <v>131</v>
      </c>
      <c r="AU382" s="148" t="s">
        <v>83</v>
      </c>
      <c r="AV382" s="12" t="s">
        <v>83</v>
      </c>
      <c r="AW382" s="12" t="s">
        <v>30</v>
      </c>
      <c r="AX382" s="12" t="s">
        <v>73</v>
      </c>
      <c r="AY382" s="148" t="s">
        <v>122</v>
      </c>
    </row>
    <row r="383" spans="2:65" s="13" customFormat="1">
      <c r="B383" s="154"/>
      <c r="D383" s="147" t="s">
        <v>131</v>
      </c>
      <c r="E383" s="155" t="s">
        <v>1</v>
      </c>
      <c r="F383" s="156" t="s">
        <v>133</v>
      </c>
      <c r="H383" s="157">
        <v>469.875</v>
      </c>
      <c r="I383" s="158"/>
      <c r="L383" s="154"/>
      <c r="M383" s="159"/>
      <c r="T383" s="160"/>
      <c r="AT383" s="155" t="s">
        <v>131</v>
      </c>
      <c r="AU383" s="155" t="s">
        <v>83</v>
      </c>
      <c r="AV383" s="13" t="s">
        <v>128</v>
      </c>
      <c r="AW383" s="13" t="s">
        <v>30</v>
      </c>
      <c r="AX383" s="13" t="s">
        <v>81</v>
      </c>
      <c r="AY383" s="155" t="s">
        <v>122</v>
      </c>
    </row>
    <row r="384" spans="2:65" s="1" customFormat="1" ht="33" customHeight="1">
      <c r="B384" s="31"/>
      <c r="C384" s="128" t="s">
        <v>477</v>
      </c>
      <c r="D384" s="128" t="s">
        <v>124</v>
      </c>
      <c r="E384" s="129" t="s">
        <v>478</v>
      </c>
      <c r="F384" s="130" t="s">
        <v>479</v>
      </c>
      <c r="G384" s="131" t="s">
        <v>147</v>
      </c>
      <c r="H384" s="132">
        <v>9867.375</v>
      </c>
      <c r="I384" s="133"/>
      <c r="J384" s="134">
        <f>ROUND(I384*H384,2)</f>
        <v>0</v>
      </c>
      <c r="K384" s="135"/>
      <c r="L384" s="31"/>
      <c r="M384" s="136" t="s">
        <v>1</v>
      </c>
      <c r="N384" s="137" t="s">
        <v>38</v>
      </c>
      <c r="P384" s="138">
        <f>O384*H384</f>
        <v>0</v>
      </c>
      <c r="Q384" s="138">
        <v>0</v>
      </c>
      <c r="R384" s="138">
        <f>Q384*H384</f>
        <v>0</v>
      </c>
      <c r="S384" s="138">
        <v>0</v>
      </c>
      <c r="T384" s="139">
        <f>S384*H384</f>
        <v>0</v>
      </c>
      <c r="AR384" s="140" t="s">
        <v>128</v>
      </c>
      <c r="AT384" s="140" t="s">
        <v>124</v>
      </c>
      <c r="AU384" s="140" t="s">
        <v>83</v>
      </c>
      <c r="AY384" s="16" t="s">
        <v>122</v>
      </c>
      <c r="BE384" s="141">
        <f>IF(N384="základní",J384,0)</f>
        <v>0</v>
      </c>
      <c r="BF384" s="141">
        <f>IF(N384="snížená",J384,0)</f>
        <v>0</v>
      </c>
      <c r="BG384" s="141">
        <f>IF(N384="zákl. přenesená",J384,0)</f>
        <v>0</v>
      </c>
      <c r="BH384" s="141">
        <f>IF(N384="sníž. přenesená",J384,0)</f>
        <v>0</v>
      </c>
      <c r="BI384" s="141">
        <f>IF(N384="nulová",J384,0)</f>
        <v>0</v>
      </c>
      <c r="BJ384" s="16" t="s">
        <v>81</v>
      </c>
      <c r="BK384" s="141">
        <f>ROUND(I384*H384,2)</f>
        <v>0</v>
      </c>
      <c r="BL384" s="16" t="s">
        <v>128</v>
      </c>
      <c r="BM384" s="140" t="s">
        <v>480</v>
      </c>
    </row>
    <row r="385" spans="2:65" s="1" customFormat="1">
      <c r="B385" s="31"/>
      <c r="D385" s="142" t="s">
        <v>129</v>
      </c>
      <c r="F385" s="143" t="s">
        <v>481</v>
      </c>
      <c r="I385" s="144"/>
      <c r="L385" s="31"/>
      <c r="M385" s="145"/>
      <c r="T385" s="55"/>
      <c r="AT385" s="16" t="s">
        <v>129</v>
      </c>
      <c r="AU385" s="16" t="s">
        <v>83</v>
      </c>
    </row>
    <row r="386" spans="2:65" s="12" customFormat="1" ht="33.75">
      <c r="B386" s="146"/>
      <c r="D386" s="147" t="s">
        <v>131</v>
      </c>
      <c r="E386" s="148" t="s">
        <v>1</v>
      </c>
      <c r="F386" s="149" t="s">
        <v>482</v>
      </c>
      <c r="H386" s="150">
        <v>9867.375</v>
      </c>
      <c r="I386" s="151"/>
      <c r="L386" s="146"/>
      <c r="M386" s="152"/>
      <c r="T386" s="153"/>
      <c r="AT386" s="148" t="s">
        <v>131</v>
      </c>
      <c r="AU386" s="148" t="s">
        <v>83</v>
      </c>
      <c r="AV386" s="12" t="s">
        <v>83</v>
      </c>
      <c r="AW386" s="12" t="s">
        <v>30</v>
      </c>
      <c r="AX386" s="12" t="s">
        <v>73</v>
      </c>
      <c r="AY386" s="148" t="s">
        <v>122</v>
      </c>
    </row>
    <row r="387" spans="2:65" s="13" customFormat="1">
      <c r="B387" s="154"/>
      <c r="D387" s="147" t="s">
        <v>131</v>
      </c>
      <c r="E387" s="155" t="s">
        <v>1</v>
      </c>
      <c r="F387" s="156" t="s">
        <v>133</v>
      </c>
      <c r="H387" s="157">
        <v>9867.375</v>
      </c>
      <c r="I387" s="158"/>
      <c r="L387" s="154"/>
      <c r="M387" s="159"/>
      <c r="T387" s="160"/>
      <c r="AT387" s="155" t="s">
        <v>131</v>
      </c>
      <c r="AU387" s="155" t="s">
        <v>83</v>
      </c>
      <c r="AV387" s="13" t="s">
        <v>128</v>
      </c>
      <c r="AW387" s="13" t="s">
        <v>30</v>
      </c>
      <c r="AX387" s="13" t="s">
        <v>81</v>
      </c>
      <c r="AY387" s="155" t="s">
        <v>122</v>
      </c>
    </row>
    <row r="388" spans="2:65" s="1" customFormat="1" ht="33" customHeight="1">
      <c r="B388" s="31"/>
      <c r="C388" s="128" t="s">
        <v>483</v>
      </c>
      <c r="D388" s="128" t="s">
        <v>124</v>
      </c>
      <c r="E388" s="129" t="s">
        <v>484</v>
      </c>
      <c r="F388" s="130" t="s">
        <v>485</v>
      </c>
      <c r="G388" s="131" t="s">
        <v>147</v>
      </c>
      <c r="H388" s="132">
        <v>469.875</v>
      </c>
      <c r="I388" s="133"/>
      <c r="J388" s="134">
        <f>ROUND(I388*H388,2)</f>
        <v>0</v>
      </c>
      <c r="K388" s="135"/>
      <c r="L388" s="31"/>
      <c r="M388" s="136" t="s">
        <v>1</v>
      </c>
      <c r="N388" s="137" t="s">
        <v>38</v>
      </c>
      <c r="P388" s="138">
        <f>O388*H388</f>
        <v>0</v>
      </c>
      <c r="Q388" s="138">
        <v>0</v>
      </c>
      <c r="R388" s="138">
        <f>Q388*H388</f>
        <v>0</v>
      </c>
      <c r="S388" s="138">
        <v>0</v>
      </c>
      <c r="T388" s="139">
        <f>S388*H388</f>
        <v>0</v>
      </c>
      <c r="AR388" s="140" t="s">
        <v>128</v>
      </c>
      <c r="AT388" s="140" t="s">
        <v>124</v>
      </c>
      <c r="AU388" s="140" t="s">
        <v>83</v>
      </c>
      <c r="AY388" s="16" t="s">
        <v>122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6" t="s">
        <v>81</v>
      </c>
      <c r="BK388" s="141">
        <f>ROUND(I388*H388,2)</f>
        <v>0</v>
      </c>
      <c r="BL388" s="16" t="s">
        <v>128</v>
      </c>
      <c r="BM388" s="140" t="s">
        <v>486</v>
      </c>
    </row>
    <row r="389" spans="2:65" s="1" customFormat="1">
      <c r="B389" s="31"/>
      <c r="D389" s="142" t="s">
        <v>129</v>
      </c>
      <c r="F389" s="143" t="s">
        <v>487</v>
      </c>
      <c r="I389" s="144"/>
      <c r="L389" s="31"/>
      <c r="M389" s="145"/>
      <c r="T389" s="55"/>
      <c r="AT389" s="16" t="s">
        <v>129</v>
      </c>
      <c r="AU389" s="16" t="s">
        <v>83</v>
      </c>
    </row>
    <row r="390" spans="2:65" s="12" customFormat="1" ht="33.75">
      <c r="B390" s="146"/>
      <c r="D390" s="147" t="s">
        <v>131</v>
      </c>
      <c r="E390" s="148" t="s">
        <v>1</v>
      </c>
      <c r="F390" s="149" t="s">
        <v>488</v>
      </c>
      <c r="H390" s="150">
        <v>469.875</v>
      </c>
      <c r="I390" s="151"/>
      <c r="L390" s="146"/>
      <c r="M390" s="152"/>
      <c r="T390" s="153"/>
      <c r="AT390" s="148" t="s">
        <v>131</v>
      </c>
      <c r="AU390" s="148" t="s">
        <v>83</v>
      </c>
      <c r="AV390" s="12" t="s">
        <v>83</v>
      </c>
      <c r="AW390" s="12" t="s">
        <v>30</v>
      </c>
      <c r="AX390" s="12" t="s">
        <v>73</v>
      </c>
      <c r="AY390" s="148" t="s">
        <v>122</v>
      </c>
    </row>
    <row r="391" spans="2:65" s="13" customFormat="1">
      <c r="B391" s="154"/>
      <c r="D391" s="147" t="s">
        <v>131</v>
      </c>
      <c r="E391" s="155" t="s">
        <v>1</v>
      </c>
      <c r="F391" s="156" t="s">
        <v>133</v>
      </c>
      <c r="H391" s="157">
        <v>469.875</v>
      </c>
      <c r="I391" s="158"/>
      <c r="L391" s="154"/>
      <c r="M391" s="159"/>
      <c r="T391" s="160"/>
      <c r="AT391" s="155" t="s">
        <v>131</v>
      </c>
      <c r="AU391" s="155" t="s">
        <v>83</v>
      </c>
      <c r="AV391" s="13" t="s">
        <v>128</v>
      </c>
      <c r="AW391" s="13" t="s">
        <v>30</v>
      </c>
      <c r="AX391" s="13" t="s">
        <v>81</v>
      </c>
      <c r="AY391" s="155" t="s">
        <v>122</v>
      </c>
    </row>
    <row r="392" spans="2:65" s="1" customFormat="1" ht="21.75" customHeight="1">
      <c r="B392" s="31"/>
      <c r="C392" s="128" t="s">
        <v>489</v>
      </c>
      <c r="D392" s="128" t="s">
        <v>124</v>
      </c>
      <c r="E392" s="129" t="s">
        <v>490</v>
      </c>
      <c r="F392" s="130" t="s">
        <v>491</v>
      </c>
      <c r="G392" s="131" t="s">
        <v>127</v>
      </c>
      <c r="H392" s="132">
        <v>283.8</v>
      </c>
      <c r="I392" s="133"/>
      <c r="J392" s="134">
        <f>ROUND(I392*H392,2)</f>
        <v>0</v>
      </c>
      <c r="K392" s="135"/>
      <c r="L392" s="31"/>
      <c r="M392" s="136" t="s">
        <v>1</v>
      </c>
      <c r="N392" s="137" t="s">
        <v>38</v>
      </c>
      <c r="P392" s="138">
        <f>O392*H392</f>
        <v>0</v>
      </c>
      <c r="Q392" s="138">
        <v>0</v>
      </c>
      <c r="R392" s="138">
        <f>Q392*H392</f>
        <v>0</v>
      </c>
      <c r="S392" s="138">
        <v>0</v>
      </c>
      <c r="T392" s="139">
        <f>S392*H392</f>
        <v>0</v>
      </c>
      <c r="AR392" s="140" t="s">
        <v>128</v>
      </c>
      <c r="AT392" s="140" t="s">
        <v>124</v>
      </c>
      <c r="AU392" s="140" t="s">
        <v>83</v>
      </c>
      <c r="AY392" s="16" t="s">
        <v>122</v>
      </c>
      <c r="BE392" s="141">
        <f>IF(N392="základní",J392,0)</f>
        <v>0</v>
      </c>
      <c r="BF392" s="141">
        <f>IF(N392="snížená",J392,0)</f>
        <v>0</v>
      </c>
      <c r="BG392" s="141">
        <f>IF(N392="zákl. přenesená",J392,0)</f>
        <v>0</v>
      </c>
      <c r="BH392" s="141">
        <f>IF(N392="sníž. přenesená",J392,0)</f>
        <v>0</v>
      </c>
      <c r="BI392" s="141">
        <f>IF(N392="nulová",J392,0)</f>
        <v>0</v>
      </c>
      <c r="BJ392" s="16" t="s">
        <v>81</v>
      </c>
      <c r="BK392" s="141">
        <f>ROUND(I392*H392,2)</f>
        <v>0</v>
      </c>
      <c r="BL392" s="16" t="s">
        <v>128</v>
      </c>
      <c r="BM392" s="140" t="s">
        <v>492</v>
      </c>
    </row>
    <row r="393" spans="2:65" s="1" customFormat="1">
      <c r="B393" s="31"/>
      <c r="D393" s="142" t="s">
        <v>129</v>
      </c>
      <c r="F393" s="143" t="s">
        <v>493</v>
      </c>
      <c r="I393" s="144"/>
      <c r="L393" s="31"/>
      <c r="M393" s="145"/>
      <c r="T393" s="55"/>
      <c r="AT393" s="16" t="s">
        <v>129</v>
      </c>
      <c r="AU393" s="16" t="s">
        <v>83</v>
      </c>
    </row>
    <row r="394" spans="2:65" s="14" customFormat="1" ht="33.75">
      <c r="B394" s="161"/>
      <c r="D394" s="147" t="s">
        <v>131</v>
      </c>
      <c r="E394" s="162" t="s">
        <v>1</v>
      </c>
      <c r="F394" s="163" t="s">
        <v>494</v>
      </c>
      <c r="H394" s="162" t="s">
        <v>1</v>
      </c>
      <c r="I394" s="164"/>
      <c r="L394" s="161"/>
      <c r="M394" s="165"/>
      <c r="T394" s="166"/>
      <c r="AT394" s="162" t="s">
        <v>131</v>
      </c>
      <c r="AU394" s="162" t="s">
        <v>83</v>
      </c>
      <c r="AV394" s="14" t="s">
        <v>81</v>
      </c>
      <c r="AW394" s="14" t="s">
        <v>30</v>
      </c>
      <c r="AX394" s="14" t="s">
        <v>73</v>
      </c>
      <c r="AY394" s="162" t="s">
        <v>122</v>
      </c>
    </row>
    <row r="395" spans="2:65" s="12" customFormat="1">
      <c r="B395" s="146"/>
      <c r="D395" s="147" t="s">
        <v>131</v>
      </c>
      <c r="E395" s="148" t="s">
        <v>1</v>
      </c>
      <c r="F395" s="149" t="s">
        <v>495</v>
      </c>
      <c r="H395" s="150">
        <v>283.8</v>
      </c>
      <c r="I395" s="151"/>
      <c r="L395" s="146"/>
      <c r="M395" s="152"/>
      <c r="T395" s="153"/>
      <c r="AT395" s="148" t="s">
        <v>131</v>
      </c>
      <c r="AU395" s="148" t="s">
        <v>83</v>
      </c>
      <c r="AV395" s="12" t="s">
        <v>83</v>
      </c>
      <c r="AW395" s="12" t="s">
        <v>30</v>
      </c>
      <c r="AX395" s="12" t="s">
        <v>73</v>
      </c>
      <c r="AY395" s="148" t="s">
        <v>122</v>
      </c>
    </row>
    <row r="396" spans="2:65" s="13" customFormat="1">
      <c r="B396" s="154"/>
      <c r="D396" s="147" t="s">
        <v>131</v>
      </c>
      <c r="E396" s="155" t="s">
        <v>1</v>
      </c>
      <c r="F396" s="156" t="s">
        <v>133</v>
      </c>
      <c r="H396" s="157">
        <v>283.8</v>
      </c>
      <c r="I396" s="158"/>
      <c r="L396" s="154"/>
      <c r="M396" s="159"/>
      <c r="T396" s="160"/>
      <c r="AT396" s="155" t="s">
        <v>131</v>
      </c>
      <c r="AU396" s="155" t="s">
        <v>83</v>
      </c>
      <c r="AV396" s="13" t="s">
        <v>128</v>
      </c>
      <c r="AW396" s="13" t="s">
        <v>30</v>
      </c>
      <c r="AX396" s="13" t="s">
        <v>81</v>
      </c>
      <c r="AY396" s="155" t="s">
        <v>122</v>
      </c>
    </row>
    <row r="397" spans="2:65" s="1" customFormat="1" ht="21.75" customHeight="1">
      <c r="B397" s="31"/>
      <c r="C397" s="128" t="s">
        <v>323</v>
      </c>
      <c r="D397" s="128" t="s">
        <v>124</v>
      </c>
      <c r="E397" s="129" t="s">
        <v>496</v>
      </c>
      <c r="F397" s="130" t="s">
        <v>497</v>
      </c>
      <c r="G397" s="131" t="s">
        <v>127</v>
      </c>
      <c r="H397" s="132">
        <v>27812.400000000001</v>
      </c>
      <c r="I397" s="133"/>
      <c r="J397" s="134">
        <f>ROUND(I397*H397,2)</f>
        <v>0</v>
      </c>
      <c r="K397" s="135"/>
      <c r="L397" s="31"/>
      <c r="M397" s="136" t="s">
        <v>1</v>
      </c>
      <c r="N397" s="137" t="s">
        <v>38</v>
      </c>
      <c r="P397" s="138">
        <f>O397*H397</f>
        <v>0</v>
      </c>
      <c r="Q397" s="138">
        <v>0</v>
      </c>
      <c r="R397" s="138">
        <f>Q397*H397</f>
        <v>0</v>
      </c>
      <c r="S397" s="138">
        <v>0</v>
      </c>
      <c r="T397" s="139">
        <f>S397*H397</f>
        <v>0</v>
      </c>
      <c r="AR397" s="140" t="s">
        <v>128</v>
      </c>
      <c r="AT397" s="140" t="s">
        <v>124</v>
      </c>
      <c r="AU397" s="140" t="s">
        <v>83</v>
      </c>
      <c r="AY397" s="16" t="s">
        <v>122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6" t="s">
        <v>81</v>
      </c>
      <c r="BK397" s="141">
        <f>ROUND(I397*H397,2)</f>
        <v>0</v>
      </c>
      <c r="BL397" s="16" t="s">
        <v>128</v>
      </c>
      <c r="BM397" s="140" t="s">
        <v>498</v>
      </c>
    </row>
    <row r="398" spans="2:65" s="1" customFormat="1">
      <c r="B398" s="31"/>
      <c r="D398" s="142" t="s">
        <v>129</v>
      </c>
      <c r="F398" s="143" t="s">
        <v>499</v>
      </c>
      <c r="I398" s="144"/>
      <c r="L398" s="31"/>
      <c r="M398" s="145"/>
      <c r="T398" s="55"/>
      <c r="AT398" s="16" t="s">
        <v>129</v>
      </c>
      <c r="AU398" s="16" t="s">
        <v>83</v>
      </c>
    </row>
    <row r="399" spans="2:65" s="14" customFormat="1" ht="33.75">
      <c r="B399" s="161"/>
      <c r="D399" s="147" t="s">
        <v>131</v>
      </c>
      <c r="E399" s="162" t="s">
        <v>1</v>
      </c>
      <c r="F399" s="163" t="s">
        <v>500</v>
      </c>
      <c r="H399" s="162" t="s">
        <v>1</v>
      </c>
      <c r="I399" s="164"/>
      <c r="L399" s="161"/>
      <c r="M399" s="165"/>
      <c r="T399" s="166"/>
      <c r="AT399" s="162" t="s">
        <v>131</v>
      </c>
      <c r="AU399" s="162" t="s">
        <v>83</v>
      </c>
      <c r="AV399" s="14" t="s">
        <v>81</v>
      </c>
      <c r="AW399" s="14" t="s">
        <v>30</v>
      </c>
      <c r="AX399" s="14" t="s">
        <v>73</v>
      </c>
      <c r="AY399" s="162" t="s">
        <v>122</v>
      </c>
    </row>
    <row r="400" spans="2:65" s="12" customFormat="1">
      <c r="B400" s="146"/>
      <c r="D400" s="147" t="s">
        <v>131</v>
      </c>
      <c r="E400" s="148" t="s">
        <v>1</v>
      </c>
      <c r="F400" s="149" t="s">
        <v>501</v>
      </c>
      <c r="H400" s="150">
        <v>27812.400000000001</v>
      </c>
      <c r="I400" s="151"/>
      <c r="L400" s="146"/>
      <c r="M400" s="152"/>
      <c r="T400" s="153"/>
      <c r="AT400" s="148" t="s">
        <v>131</v>
      </c>
      <c r="AU400" s="148" t="s">
        <v>83</v>
      </c>
      <c r="AV400" s="12" t="s">
        <v>83</v>
      </c>
      <c r="AW400" s="12" t="s">
        <v>30</v>
      </c>
      <c r="AX400" s="12" t="s">
        <v>73</v>
      </c>
      <c r="AY400" s="148" t="s">
        <v>122</v>
      </c>
    </row>
    <row r="401" spans="2:65" s="13" customFormat="1">
      <c r="B401" s="154"/>
      <c r="D401" s="147" t="s">
        <v>131</v>
      </c>
      <c r="E401" s="155" t="s">
        <v>1</v>
      </c>
      <c r="F401" s="156" t="s">
        <v>133</v>
      </c>
      <c r="H401" s="157">
        <v>27812.400000000001</v>
      </c>
      <c r="I401" s="158"/>
      <c r="L401" s="154"/>
      <c r="M401" s="159"/>
      <c r="T401" s="160"/>
      <c r="AT401" s="155" t="s">
        <v>131</v>
      </c>
      <c r="AU401" s="155" t="s">
        <v>83</v>
      </c>
      <c r="AV401" s="13" t="s">
        <v>128</v>
      </c>
      <c r="AW401" s="13" t="s">
        <v>30</v>
      </c>
      <c r="AX401" s="13" t="s">
        <v>81</v>
      </c>
      <c r="AY401" s="155" t="s">
        <v>122</v>
      </c>
    </row>
    <row r="402" spans="2:65" s="1" customFormat="1" ht="21.75" customHeight="1">
      <c r="B402" s="31"/>
      <c r="C402" s="128" t="s">
        <v>502</v>
      </c>
      <c r="D402" s="128" t="s">
        <v>124</v>
      </c>
      <c r="E402" s="129" t="s">
        <v>503</v>
      </c>
      <c r="F402" s="130" t="s">
        <v>504</v>
      </c>
      <c r="G402" s="131" t="s">
        <v>127</v>
      </c>
      <c r="H402" s="132">
        <v>253.8</v>
      </c>
      <c r="I402" s="133"/>
      <c r="J402" s="134">
        <f>ROUND(I402*H402,2)</f>
        <v>0</v>
      </c>
      <c r="K402" s="135"/>
      <c r="L402" s="31"/>
      <c r="M402" s="136" t="s">
        <v>1</v>
      </c>
      <c r="N402" s="137" t="s">
        <v>38</v>
      </c>
      <c r="P402" s="138">
        <f>O402*H402</f>
        <v>0</v>
      </c>
      <c r="Q402" s="138">
        <v>0</v>
      </c>
      <c r="R402" s="138">
        <f>Q402*H402</f>
        <v>0</v>
      </c>
      <c r="S402" s="138">
        <v>0</v>
      </c>
      <c r="T402" s="139">
        <f>S402*H402</f>
        <v>0</v>
      </c>
      <c r="AR402" s="140" t="s">
        <v>128</v>
      </c>
      <c r="AT402" s="140" t="s">
        <v>124</v>
      </c>
      <c r="AU402" s="140" t="s">
        <v>83</v>
      </c>
      <c r="AY402" s="16" t="s">
        <v>122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6" t="s">
        <v>81</v>
      </c>
      <c r="BK402" s="141">
        <f>ROUND(I402*H402,2)</f>
        <v>0</v>
      </c>
      <c r="BL402" s="16" t="s">
        <v>128</v>
      </c>
      <c r="BM402" s="140" t="s">
        <v>505</v>
      </c>
    </row>
    <row r="403" spans="2:65" s="1" customFormat="1">
      <c r="B403" s="31"/>
      <c r="D403" s="142" t="s">
        <v>129</v>
      </c>
      <c r="F403" s="143" t="s">
        <v>506</v>
      </c>
      <c r="I403" s="144"/>
      <c r="L403" s="31"/>
      <c r="M403" s="145"/>
      <c r="T403" s="55"/>
      <c r="AT403" s="16" t="s">
        <v>129</v>
      </c>
      <c r="AU403" s="16" t="s">
        <v>83</v>
      </c>
    </row>
    <row r="404" spans="2:65" s="12" customFormat="1" ht="33.75">
      <c r="B404" s="146"/>
      <c r="D404" s="147" t="s">
        <v>131</v>
      </c>
      <c r="E404" s="148" t="s">
        <v>1</v>
      </c>
      <c r="F404" s="149" t="s">
        <v>507</v>
      </c>
      <c r="H404" s="150">
        <v>253.8</v>
      </c>
      <c r="I404" s="151"/>
      <c r="L404" s="146"/>
      <c r="M404" s="152"/>
      <c r="T404" s="153"/>
      <c r="AT404" s="148" t="s">
        <v>131</v>
      </c>
      <c r="AU404" s="148" t="s">
        <v>83</v>
      </c>
      <c r="AV404" s="12" t="s">
        <v>83</v>
      </c>
      <c r="AW404" s="12" t="s">
        <v>30</v>
      </c>
      <c r="AX404" s="12" t="s">
        <v>73</v>
      </c>
      <c r="AY404" s="148" t="s">
        <v>122</v>
      </c>
    </row>
    <row r="405" spans="2:65" s="13" customFormat="1">
      <c r="B405" s="154"/>
      <c r="D405" s="147" t="s">
        <v>131</v>
      </c>
      <c r="E405" s="155" t="s">
        <v>1</v>
      </c>
      <c r="F405" s="156" t="s">
        <v>133</v>
      </c>
      <c r="H405" s="157">
        <v>253.8</v>
      </c>
      <c r="I405" s="158"/>
      <c r="L405" s="154"/>
      <c r="M405" s="159"/>
      <c r="T405" s="160"/>
      <c r="AT405" s="155" t="s">
        <v>131</v>
      </c>
      <c r="AU405" s="155" t="s">
        <v>83</v>
      </c>
      <c r="AV405" s="13" t="s">
        <v>128</v>
      </c>
      <c r="AW405" s="13" t="s">
        <v>30</v>
      </c>
      <c r="AX405" s="13" t="s">
        <v>81</v>
      </c>
      <c r="AY405" s="155" t="s">
        <v>122</v>
      </c>
    </row>
    <row r="406" spans="2:65" s="1" customFormat="1" ht="24.2" customHeight="1">
      <c r="B406" s="31"/>
      <c r="C406" s="128" t="s">
        <v>328</v>
      </c>
      <c r="D406" s="128" t="s">
        <v>124</v>
      </c>
      <c r="E406" s="129" t="s">
        <v>508</v>
      </c>
      <c r="F406" s="130" t="s">
        <v>509</v>
      </c>
      <c r="G406" s="131" t="s">
        <v>231</v>
      </c>
      <c r="H406" s="132">
        <v>91</v>
      </c>
      <c r="I406" s="133"/>
      <c r="J406" s="134">
        <f>ROUND(I406*H406,2)</f>
        <v>0</v>
      </c>
      <c r="K406" s="135"/>
      <c r="L406" s="31"/>
      <c r="M406" s="136" t="s">
        <v>1</v>
      </c>
      <c r="N406" s="137" t="s">
        <v>38</v>
      </c>
      <c r="P406" s="138">
        <f>O406*H406</f>
        <v>0</v>
      </c>
      <c r="Q406" s="138">
        <v>8.201E-3</v>
      </c>
      <c r="R406" s="138">
        <f>Q406*H406</f>
        <v>0.74629100000000004</v>
      </c>
      <c r="S406" s="138">
        <v>0</v>
      </c>
      <c r="T406" s="139">
        <f>S406*H406</f>
        <v>0</v>
      </c>
      <c r="AR406" s="140" t="s">
        <v>128</v>
      </c>
      <c r="AT406" s="140" t="s">
        <v>124</v>
      </c>
      <c r="AU406" s="140" t="s">
        <v>83</v>
      </c>
      <c r="AY406" s="16" t="s">
        <v>122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6" t="s">
        <v>81</v>
      </c>
      <c r="BK406" s="141">
        <f>ROUND(I406*H406,2)</f>
        <v>0</v>
      </c>
      <c r="BL406" s="16" t="s">
        <v>128</v>
      </c>
      <c r="BM406" s="140" t="s">
        <v>510</v>
      </c>
    </row>
    <row r="407" spans="2:65" s="1" customFormat="1">
      <c r="B407" s="31"/>
      <c r="D407" s="142" t="s">
        <v>129</v>
      </c>
      <c r="F407" s="143" t="s">
        <v>511</v>
      </c>
      <c r="I407" s="144"/>
      <c r="L407" s="31"/>
      <c r="M407" s="145"/>
      <c r="T407" s="55"/>
      <c r="AT407" s="16" t="s">
        <v>129</v>
      </c>
      <c r="AU407" s="16" t="s">
        <v>83</v>
      </c>
    </row>
    <row r="408" spans="2:65" s="12" customFormat="1" ht="33.75">
      <c r="B408" s="146"/>
      <c r="D408" s="147" t="s">
        <v>131</v>
      </c>
      <c r="E408" s="148" t="s">
        <v>1</v>
      </c>
      <c r="F408" s="149" t="s">
        <v>512</v>
      </c>
      <c r="H408" s="150">
        <v>91</v>
      </c>
      <c r="I408" s="151"/>
      <c r="L408" s="146"/>
      <c r="M408" s="152"/>
      <c r="T408" s="153"/>
      <c r="AT408" s="148" t="s">
        <v>131</v>
      </c>
      <c r="AU408" s="148" t="s">
        <v>83</v>
      </c>
      <c r="AV408" s="12" t="s">
        <v>83</v>
      </c>
      <c r="AW408" s="12" t="s">
        <v>30</v>
      </c>
      <c r="AX408" s="12" t="s">
        <v>73</v>
      </c>
      <c r="AY408" s="148" t="s">
        <v>122</v>
      </c>
    </row>
    <row r="409" spans="2:65" s="13" customFormat="1">
      <c r="B409" s="154"/>
      <c r="D409" s="147" t="s">
        <v>131</v>
      </c>
      <c r="E409" s="155" t="s">
        <v>1</v>
      </c>
      <c r="F409" s="156" t="s">
        <v>133</v>
      </c>
      <c r="H409" s="157">
        <v>91</v>
      </c>
      <c r="I409" s="158"/>
      <c r="L409" s="154"/>
      <c r="M409" s="159"/>
      <c r="T409" s="160"/>
      <c r="AT409" s="155" t="s">
        <v>131</v>
      </c>
      <c r="AU409" s="155" t="s">
        <v>83</v>
      </c>
      <c r="AV409" s="13" t="s">
        <v>128</v>
      </c>
      <c r="AW409" s="13" t="s">
        <v>30</v>
      </c>
      <c r="AX409" s="13" t="s">
        <v>81</v>
      </c>
      <c r="AY409" s="155" t="s">
        <v>122</v>
      </c>
    </row>
    <row r="410" spans="2:65" s="1" customFormat="1" ht="24.2" customHeight="1">
      <c r="B410" s="31"/>
      <c r="C410" s="128" t="s">
        <v>513</v>
      </c>
      <c r="D410" s="128" t="s">
        <v>124</v>
      </c>
      <c r="E410" s="129" t="s">
        <v>514</v>
      </c>
      <c r="F410" s="130" t="s">
        <v>515</v>
      </c>
      <c r="G410" s="131" t="s">
        <v>231</v>
      </c>
      <c r="H410" s="132">
        <v>91</v>
      </c>
      <c r="I410" s="133"/>
      <c r="J410" s="134">
        <f>ROUND(I410*H410,2)</f>
        <v>0</v>
      </c>
      <c r="K410" s="135"/>
      <c r="L410" s="31"/>
      <c r="M410" s="136" t="s">
        <v>1</v>
      </c>
      <c r="N410" s="137" t="s">
        <v>38</v>
      </c>
      <c r="P410" s="138">
        <f>O410*H410</f>
        <v>0</v>
      </c>
      <c r="Q410" s="138">
        <v>0</v>
      </c>
      <c r="R410" s="138">
        <f>Q410*H410</f>
        <v>0</v>
      </c>
      <c r="S410" s="138">
        <v>0</v>
      </c>
      <c r="T410" s="139">
        <f>S410*H410</f>
        <v>0</v>
      </c>
      <c r="AR410" s="140" t="s">
        <v>128</v>
      </c>
      <c r="AT410" s="140" t="s">
        <v>124</v>
      </c>
      <c r="AU410" s="140" t="s">
        <v>83</v>
      </c>
      <c r="AY410" s="16" t="s">
        <v>122</v>
      </c>
      <c r="BE410" s="141">
        <f>IF(N410="základní",J410,0)</f>
        <v>0</v>
      </c>
      <c r="BF410" s="141">
        <f>IF(N410="snížená",J410,0)</f>
        <v>0</v>
      </c>
      <c r="BG410" s="141">
        <f>IF(N410="zákl. přenesená",J410,0)</f>
        <v>0</v>
      </c>
      <c r="BH410" s="141">
        <f>IF(N410="sníž. přenesená",J410,0)</f>
        <v>0</v>
      </c>
      <c r="BI410" s="141">
        <f>IF(N410="nulová",J410,0)</f>
        <v>0</v>
      </c>
      <c r="BJ410" s="16" t="s">
        <v>81</v>
      </c>
      <c r="BK410" s="141">
        <f>ROUND(I410*H410,2)</f>
        <v>0</v>
      </c>
      <c r="BL410" s="16" t="s">
        <v>128</v>
      </c>
      <c r="BM410" s="140" t="s">
        <v>516</v>
      </c>
    </row>
    <row r="411" spans="2:65" s="1" customFormat="1">
      <c r="B411" s="31"/>
      <c r="D411" s="142" t="s">
        <v>129</v>
      </c>
      <c r="F411" s="143" t="s">
        <v>517</v>
      </c>
      <c r="I411" s="144"/>
      <c r="L411" s="31"/>
      <c r="M411" s="145"/>
      <c r="T411" s="55"/>
      <c r="AT411" s="16" t="s">
        <v>129</v>
      </c>
      <c r="AU411" s="16" t="s">
        <v>83</v>
      </c>
    </row>
    <row r="412" spans="2:65" s="12" customFormat="1" ht="33.75">
      <c r="B412" s="146"/>
      <c r="D412" s="147" t="s">
        <v>131</v>
      </c>
      <c r="E412" s="148" t="s">
        <v>1</v>
      </c>
      <c r="F412" s="149" t="s">
        <v>518</v>
      </c>
      <c r="H412" s="150">
        <v>91</v>
      </c>
      <c r="I412" s="151"/>
      <c r="L412" s="146"/>
      <c r="M412" s="152"/>
      <c r="T412" s="153"/>
      <c r="AT412" s="148" t="s">
        <v>131</v>
      </c>
      <c r="AU412" s="148" t="s">
        <v>83</v>
      </c>
      <c r="AV412" s="12" t="s">
        <v>83</v>
      </c>
      <c r="AW412" s="12" t="s">
        <v>30</v>
      </c>
      <c r="AX412" s="12" t="s">
        <v>73</v>
      </c>
      <c r="AY412" s="148" t="s">
        <v>122</v>
      </c>
    </row>
    <row r="413" spans="2:65" s="13" customFormat="1">
      <c r="B413" s="154"/>
      <c r="D413" s="147" t="s">
        <v>131</v>
      </c>
      <c r="E413" s="155" t="s">
        <v>1</v>
      </c>
      <c r="F413" s="156" t="s">
        <v>133</v>
      </c>
      <c r="H413" s="157">
        <v>91</v>
      </c>
      <c r="I413" s="158"/>
      <c r="L413" s="154"/>
      <c r="M413" s="159"/>
      <c r="T413" s="160"/>
      <c r="AT413" s="155" t="s">
        <v>131</v>
      </c>
      <c r="AU413" s="155" t="s">
        <v>83</v>
      </c>
      <c r="AV413" s="13" t="s">
        <v>128</v>
      </c>
      <c r="AW413" s="13" t="s">
        <v>30</v>
      </c>
      <c r="AX413" s="13" t="s">
        <v>81</v>
      </c>
      <c r="AY413" s="155" t="s">
        <v>122</v>
      </c>
    </row>
    <row r="414" spans="2:65" s="1" customFormat="1" ht="16.5" customHeight="1">
      <c r="B414" s="31"/>
      <c r="C414" s="128" t="s">
        <v>334</v>
      </c>
      <c r="D414" s="128" t="s">
        <v>124</v>
      </c>
      <c r="E414" s="129" t="s">
        <v>519</v>
      </c>
      <c r="F414" s="130" t="s">
        <v>520</v>
      </c>
      <c r="G414" s="131" t="s">
        <v>147</v>
      </c>
      <c r="H414" s="132">
        <v>5.59</v>
      </c>
      <c r="I414" s="133"/>
      <c r="J414" s="134">
        <f>ROUND(I414*H414,2)</f>
        <v>0</v>
      </c>
      <c r="K414" s="135"/>
      <c r="L414" s="31"/>
      <c r="M414" s="136" t="s">
        <v>1</v>
      </c>
      <c r="N414" s="137" t="s">
        <v>38</v>
      </c>
      <c r="P414" s="138">
        <f>O414*H414</f>
        <v>0</v>
      </c>
      <c r="Q414" s="138">
        <v>0.121711072</v>
      </c>
      <c r="R414" s="138">
        <f>Q414*H414</f>
        <v>0.68036489247999998</v>
      </c>
      <c r="S414" s="138">
        <v>2.4</v>
      </c>
      <c r="T414" s="139">
        <f>S414*H414</f>
        <v>13.415999999999999</v>
      </c>
      <c r="AR414" s="140" t="s">
        <v>128</v>
      </c>
      <c r="AT414" s="140" t="s">
        <v>124</v>
      </c>
      <c r="AU414" s="140" t="s">
        <v>83</v>
      </c>
      <c r="AY414" s="16" t="s">
        <v>122</v>
      </c>
      <c r="BE414" s="141">
        <f>IF(N414="základní",J414,0)</f>
        <v>0</v>
      </c>
      <c r="BF414" s="141">
        <f>IF(N414="snížená",J414,0)</f>
        <v>0</v>
      </c>
      <c r="BG414" s="141">
        <f>IF(N414="zákl. přenesená",J414,0)</f>
        <v>0</v>
      </c>
      <c r="BH414" s="141">
        <f>IF(N414="sníž. přenesená",J414,0)</f>
        <v>0</v>
      </c>
      <c r="BI414" s="141">
        <f>IF(N414="nulová",J414,0)</f>
        <v>0</v>
      </c>
      <c r="BJ414" s="16" t="s">
        <v>81</v>
      </c>
      <c r="BK414" s="141">
        <f>ROUND(I414*H414,2)</f>
        <v>0</v>
      </c>
      <c r="BL414" s="16" t="s">
        <v>128</v>
      </c>
      <c r="BM414" s="140" t="s">
        <v>521</v>
      </c>
    </row>
    <row r="415" spans="2:65" s="1" customFormat="1">
      <c r="B415" s="31"/>
      <c r="D415" s="142" t="s">
        <v>129</v>
      </c>
      <c r="F415" s="143" t="s">
        <v>522</v>
      </c>
      <c r="I415" s="144"/>
      <c r="L415" s="31"/>
      <c r="M415" s="145"/>
      <c r="T415" s="55"/>
      <c r="AT415" s="16" t="s">
        <v>129</v>
      </c>
      <c r="AU415" s="16" t="s">
        <v>83</v>
      </c>
    </row>
    <row r="416" spans="2:65" s="12" customFormat="1" ht="22.5">
      <c r="B416" s="146"/>
      <c r="D416" s="147" t="s">
        <v>131</v>
      </c>
      <c r="E416" s="148" t="s">
        <v>1</v>
      </c>
      <c r="F416" s="149" t="s">
        <v>523</v>
      </c>
      <c r="H416" s="150">
        <v>5.05</v>
      </c>
      <c r="I416" s="151"/>
      <c r="L416" s="146"/>
      <c r="M416" s="152"/>
      <c r="T416" s="153"/>
      <c r="AT416" s="148" t="s">
        <v>131</v>
      </c>
      <c r="AU416" s="148" t="s">
        <v>83</v>
      </c>
      <c r="AV416" s="12" t="s">
        <v>83</v>
      </c>
      <c r="AW416" s="12" t="s">
        <v>30</v>
      </c>
      <c r="AX416" s="12" t="s">
        <v>73</v>
      </c>
      <c r="AY416" s="148" t="s">
        <v>122</v>
      </c>
    </row>
    <row r="417" spans="2:65" s="12" customFormat="1">
      <c r="B417" s="146"/>
      <c r="D417" s="147" t="s">
        <v>131</v>
      </c>
      <c r="E417" s="148" t="s">
        <v>1</v>
      </c>
      <c r="F417" s="149" t="s">
        <v>524</v>
      </c>
      <c r="H417" s="150">
        <v>0.54</v>
      </c>
      <c r="I417" s="151"/>
      <c r="L417" s="146"/>
      <c r="M417" s="152"/>
      <c r="T417" s="153"/>
      <c r="AT417" s="148" t="s">
        <v>131</v>
      </c>
      <c r="AU417" s="148" t="s">
        <v>83</v>
      </c>
      <c r="AV417" s="12" t="s">
        <v>83</v>
      </c>
      <c r="AW417" s="12" t="s">
        <v>30</v>
      </c>
      <c r="AX417" s="12" t="s">
        <v>73</v>
      </c>
      <c r="AY417" s="148" t="s">
        <v>122</v>
      </c>
    </row>
    <row r="418" spans="2:65" s="13" customFormat="1">
      <c r="B418" s="154"/>
      <c r="D418" s="147" t="s">
        <v>131</v>
      </c>
      <c r="E418" s="155" t="s">
        <v>1</v>
      </c>
      <c r="F418" s="156" t="s">
        <v>133</v>
      </c>
      <c r="H418" s="157">
        <v>5.59</v>
      </c>
      <c r="I418" s="158"/>
      <c r="L418" s="154"/>
      <c r="M418" s="159"/>
      <c r="T418" s="160"/>
      <c r="AT418" s="155" t="s">
        <v>131</v>
      </c>
      <c r="AU418" s="155" t="s">
        <v>83</v>
      </c>
      <c r="AV418" s="13" t="s">
        <v>128</v>
      </c>
      <c r="AW418" s="13" t="s">
        <v>30</v>
      </c>
      <c r="AX418" s="13" t="s">
        <v>81</v>
      </c>
      <c r="AY418" s="155" t="s">
        <v>122</v>
      </c>
    </row>
    <row r="419" spans="2:65" s="1" customFormat="1" ht="24.2" customHeight="1">
      <c r="B419" s="31"/>
      <c r="C419" s="128" t="s">
        <v>525</v>
      </c>
      <c r="D419" s="128" t="s">
        <v>124</v>
      </c>
      <c r="E419" s="129" t="s">
        <v>526</v>
      </c>
      <c r="F419" s="130" t="s">
        <v>527</v>
      </c>
      <c r="G419" s="131" t="s">
        <v>188</v>
      </c>
      <c r="H419" s="132">
        <v>1430</v>
      </c>
      <c r="I419" s="133"/>
      <c r="J419" s="134">
        <f>ROUND(I419*H419,2)</f>
        <v>0</v>
      </c>
      <c r="K419" s="135"/>
      <c r="L419" s="31"/>
      <c r="M419" s="136" t="s">
        <v>1</v>
      </c>
      <c r="N419" s="137" t="s">
        <v>38</v>
      </c>
      <c r="P419" s="138">
        <f>O419*H419</f>
        <v>0</v>
      </c>
      <c r="Q419" s="138">
        <v>0</v>
      </c>
      <c r="R419" s="138">
        <f>Q419*H419</f>
        <v>0</v>
      </c>
      <c r="S419" s="138">
        <v>1E-3</v>
      </c>
      <c r="T419" s="139">
        <f>S419*H419</f>
        <v>1.43</v>
      </c>
      <c r="AR419" s="140" t="s">
        <v>128</v>
      </c>
      <c r="AT419" s="140" t="s">
        <v>124</v>
      </c>
      <c r="AU419" s="140" t="s">
        <v>83</v>
      </c>
      <c r="AY419" s="16" t="s">
        <v>122</v>
      </c>
      <c r="BE419" s="141">
        <f>IF(N419="základní",J419,0)</f>
        <v>0</v>
      </c>
      <c r="BF419" s="141">
        <f>IF(N419="snížená",J419,0)</f>
        <v>0</v>
      </c>
      <c r="BG419" s="141">
        <f>IF(N419="zákl. přenesená",J419,0)</f>
        <v>0</v>
      </c>
      <c r="BH419" s="141">
        <f>IF(N419="sníž. přenesená",J419,0)</f>
        <v>0</v>
      </c>
      <c r="BI419" s="141">
        <f>IF(N419="nulová",J419,0)</f>
        <v>0</v>
      </c>
      <c r="BJ419" s="16" t="s">
        <v>81</v>
      </c>
      <c r="BK419" s="141">
        <f>ROUND(I419*H419,2)</f>
        <v>0</v>
      </c>
      <c r="BL419" s="16" t="s">
        <v>128</v>
      </c>
      <c r="BM419" s="140" t="s">
        <v>528</v>
      </c>
    </row>
    <row r="420" spans="2:65" s="1" customFormat="1">
      <c r="B420" s="31"/>
      <c r="D420" s="142" t="s">
        <v>129</v>
      </c>
      <c r="F420" s="143" t="s">
        <v>529</v>
      </c>
      <c r="I420" s="144"/>
      <c r="L420" s="31"/>
      <c r="M420" s="145"/>
      <c r="T420" s="55"/>
      <c r="AT420" s="16" t="s">
        <v>129</v>
      </c>
      <c r="AU420" s="16" t="s">
        <v>83</v>
      </c>
    </row>
    <row r="421" spans="2:65" s="12" customFormat="1">
      <c r="B421" s="146"/>
      <c r="D421" s="147" t="s">
        <v>131</v>
      </c>
      <c r="E421" s="148" t="s">
        <v>1</v>
      </c>
      <c r="F421" s="149" t="s">
        <v>530</v>
      </c>
      <c r="H421" s="150">
        <v>1075</v>
      </c>
      <c r="I421" s="151"/>
      <c r="L421" s="146"/>
      <c r="M421" s="152"/>
      <c r="T421" s="153"/>
      <c r="AT421" s="148" t="s">
        <v>131</v>
      </c>
      <c r="AU421" s="148" t="s">
        <v>83</v>
      </c>
      <c r="AV421" s="12" t="s">
        <v>83</v>
      </c>
      <c r="AW421" s="12" t="s">
        <v>30</v>
      </c>
      <c r="AX421" s="12" t="s">
        <v>73</v>
      </c>
      <c r="AY421" s="148" t="s">
        <v>122</v>
      </c>
    </row>
    <row r="422" spans="2:65" s="12" customFormat="1">
      <c r="B422" s="146"/>
      <c r="D422" s="147" t="s">
        <v>131</v>
      </c>
      <c r="E422" s="148" t="s">
        <v>1</v>
      </c>
      <c r="F422" s="149" t="s">
        <v>531</v>
      </c>
      <c r="H422" s="150">
        <v>280</v>
      </c>
      <c r="I422" s="151"/>
      <c r="L422" s="146"/>
      <c r="M422" s="152"/>
      <c r="T422" s="153"/>
      <c r="AT422" s="148" t="s">
        <v>131</v>
      </c>
      <c r="AU422" s="148" t="s">
        <v>83</v>
      </c>
      <c r="AV422" s="12" t="s">
        <v>83</v>
      </c>
      <c r="AW422" s="12" t="s">
        <v>30</v>
      </c>
      <c r="AX422" s="12" t="s">
        <v>73</v>
      </c>
      <c r="AY422" s="148" t="s">
        <v>122</v>
      </c>
    </row>
    <row r="423" spans="2:65" s="12" customFormat="1" ht="22.5">
      <c r="B423" s="146"/>
      <c r="D423" s="147" t="s">
        <v>131</v>
      </c>
      <c r="E423" s="148" t="s">
        <v>1</v>
      </c>
      <c r="F423" s="149" t="s">
        <v>532</v>
      </c>
      <c r="H423" s="150">
        <v>75</v>
      </c>
      <c r="I423" s="151"/>
      <c r="L423" s="146"/>
      <c r="M423" s="152"/>
      <c r="T423" s="153"/>
      <c r="AT423" s="148" t="s">
        <v>131</v>
      </c>
      <c r="AU423" s="148" t="s">
        <v>83</v>
      </c>
      <c r="AV423" s="12" t="s">
        <v>83</v>
      </c>
      <c r="AW423" s="12" t="s">
        <v>30</v>
      </c>
      <c r="AX423" s="12" t="s">
        <v>73</v>
      </c>
      <c r="AY423" s="148" t="s">
        <v>122</v>
      </c>
    </row>
    <row r="424" spans="2:65" s="13" customFormat="1">
      <c r="B424" s="154"/>
      <c r="D424" s="147" t="s">
        <v>131</v>
      </c>
      <c r="E424" s="155" t="s">
        <v>1</v>
      </c>
      <c r="F424" s="156" t="s">
        <v>133</v>
      </c>
      <c r="H424" s="157">
        <v>1430</v>
      </c>
      <c r="I424" s="158"/>
      <c r="L424" s="154"/>
      <c r="M424" s="159"/>
      <c r="T424" s="160"/>
      <c r="AT424" s="155" t="s">
        <v>131</v>
      </c>
      <c r="AU424" s="155" t="s">
        <v>83</v>
      </c>
      <c r="AV424" s="13" t="s">
        <v>128</v>
      </c>
      <c r="AW424" s="13" t="s">
        <v>30</v>
      </c>
      <c r="AX424" s="13" t="s">
        <v>81</v>
      </c>
      <c r="AY424" s="155" t="s">
        <v>122</v>
      </c>
    </row>
    <row r="425" spans="2:65" s="1" customFormat="1" ht="16.5" customHeight="1">
      <c r="B425" s="31"/>
      <c r="C425" s="128" t="s">
        <v>339</v>
      </c>
      <c r="D425" s="128" t="s">
        <v>124</v>
      </c>
      <c r="E425" s="129" t="s">
        <v>533</v>
      </c>
      <c r="F425" s="130" t="s">
        <v>534</v>
      </c>
      <c r="G425" s="131" t="s">
        <v>231</v>
      </c>
      <c r="H425" s="132">
        <v>146</v>
      </c>
      <c r="I425" s="133"/>
      <c r="J425" s="134">
        <f>ROUND(I425*H425,2)</f>
        <v>0</v>
      </c>
      <c r="K425" s="135"/>
      <c r="L425" s="31"/>
      <c r="M425" s="136" t="s">
        <v>1</v>
      </c>
      <c r="N425" s="137" t="s">
        <v>38</v>
      </c>
      <c r="P425" s="138">
        <f>O425*H425</f>
        <v>0</v>
      </c>
      <c r="Q425" s="138">
        <v>8.3599999999999999E-5</v>
      </c>
      <c r="R425" s="138">
        <f>Q425*H425</f>
        <v>1.22056E-2</v>
      </c>
      <c r="S425" s="138">
        <v>1.7999999999999999E-2</v>
      </c>
      <c r="T425" s="139">
        <f>S425*H425</f>
        <v>2.6279999999999997</v>
      </c>
      <c r="AR425" s="140" t="s">
        <v>128</v>
      </c>
      <c r="AT425" s="140" t="s">
        <v>124</v>
      </c>
      <c r="AU425" s="140" t="s">
        <v>83</v>
      </c>
      <c r="AY425" s="16" t="s">
        <v>122</v>
      </c>
      <c r="BE425" s="141">
        <f>IF(N425="základní",J425,0)</f>
        <v>0</v>
      </c>
      <c r="BF425" s="141">
        <f>IF(N425="snížená",J425,0)</f>
        <v>0</v>
      </c>
      <c r="BG425" s="141">
        <f>IF(N425="zákl. přenesená",J425,0)</f>
        <v>0</v>
      </c>
      <c r="BH425" s="141">
        <f>IF(N425="sníž. přenesená",J425,0)</f>
        <v>0</v>
      </c>
      <c r="BI425" s="141">
        <f>IF(N425="nulová",J425,0)</f>
        <v>0</v>
      </c>
      <c r="BJ425" s="16" t="s">
        <v>81</v>
      </c>
      <c r="BK425" s="141">
        <f>ROUND(I425*H425,2)</f>
        <v>0</v>
      </c>
      <c r="BL425" s="16" t="s">
        <v>128</v>
      </c>
      <c r="BM425" s="140" t="s">
        <v>535</v>
      </c>
    </row>
    <row r="426" spans="2:65" s="1" customFormat="1">
      <c r="B426" s="31"/>
      <c r="D426" s="142" t="s">
        <v>129</v>
      </c>
      <c r="F426" s="143" t="s">
        <v>536</v>
      </c>
      <c r="I426" s="144"/>
      <c r="L426" s="31"/>
      <c r="M426" s="145"/>
      <c r="T426" s="55"/>
      <c r="AT426" s="16" t="s">
        <v>129</v>
      </c>
      <c r="AU426" s="16" t="s">
        <v>83</v>
      </c>
    </row>
    <row r="427" spans="2:65" s="12" customFormat="1" ht="22.5">
      <c r="B427" s="146"/>
      <c r="D427" s="147" t="s">
        <v>131</v>
      </c>
      <c r="E427" s="148" t="s">
        <v>1</v>
      </c>
      <c r="F427" s="149" t="s">
        <v>537</v>
      </c>
      <c r="H427" s="150">
        <v>146</v>
      </c>
      <c r="I427" s="151"/>
      <c r="L427" s="146"/>
      <c r="M427" s="152"/>
      <c r="T427" s="153"/>
      <c r="AT427" s="148" t="s">
        <v>131</v>
      </c>
      <c r="AU427" s="148" t="s">
        <v>83</v>
      </c>
      <c r="AV427" s="12" t="s">
        <v>83</v>
      </c>
      <c r="AW427" s="12" t="s">
        <v>30</v>
      </c>
      <c r="AX427" s="12" t="s">
        <v>73</v>
      </c>
      <c r="AY427" s="148" t="s">
        <v>122</v>
      </c>
    </row>
    <row r="428" spans="2:65" s="13" customFormat="1">
      <c r="B428" s="154"/>
      <c r="D428" s="147" t="s">
        <v>131</v>
      </c>
      <c r="E428" s="155" t="s">
        <v>1</v>
      </c>
      <c r="F428" s="156" t="s">
        <v>133</v>
      </c>
      <c r="H428" s="157">
        <v>146</v>
      </c>
      <c r="I428" s="158"/>
      <c r="L428" s="154"/>
      <c r="M428" s="159"/>
      <c r="T428" s="160"/>
      <c r="AT428" s="155" t="s">
        <v>131</v>
      </c>
      <c r="AU428" s="155" t="s">
        <v>83</v>
      </c>
      <c r="AV428" s="13" t="s">
        <v>128</v>
      </c>
      <c r="AW428" s="13" t="s">
        <v>30</v>
      </c>
      <c r="AX428" s="13" t="s">
        <v>81</v>
      </c>
      <c r="AY428" s="155" t="s">
        <v>122</v>
      </c>
    </row>
    <row r="429" spans="2:65" s="1" customFormat="1" ht="24.2" customHeight="1">
      <c r="B429" s="31"/>
      <c r="C429" s="128" t="s">
        <v>538</v>
      </c>
      <c r="D429" s="128" t="s">
        <v>124</v>
      </c>
      <c r="E429" s="129" t="s">
        <v>539</v>
      </c>
      <c r="F429" s="130" t="s">
        <v>540</v>
      </c>
      <c r="G429" s="131" t="s">
        <v>127</v>
      </c>
      <c r="H429" s="132">
        <v>32</v>
      </c>
      <c r="I429" s="133"/>
      <c r="J429" s="134">
        <f>ROUND(I429*H429,2)</f>
        <v>0</v>
      </c>
      <c r="K429" s="135"/>
      <c r="L429" s="31"/>
      <c r="M429" s="136" t="s">
        <v>1</v>
      </c>
      <c r="N429" s="137" t="s">
        <v>38</v>
      </c>
      <c r="P429" s="138">
        <f>O429*H429</f>
        <v>0</v>
      </c>
      <c r="Q429" s="138">
        <v>0</v>
      </c>
      <c r="R429" s="138">
        <f>Q429*H429</f>
        <v>0</v>
      </c>
      <c r="S429" s="138">
        <v>0.06</v>
      </c>
      <c r="T429" s="139">
        <f>S429*H429</f>
        <v>1.92</v>
      </c>
      <c r="AR429" s="140" t="s">
        <v>128</v>
      </c>
      <c r="AT429" s="140" t="s">
        <v>124</v>
      </c>
      <c r="AU429" s="140" t="s">
        <v>83</v>
      </c>
      <c r="AY429" s="16" t="s">
        <v>122</v>
      </c>
      <c r="BE429" s="141">
        <f>IF(N429="základní",J429,0)</f>
        <v>0</v>
      </c>
      <c r="BF429" s="141">
        <f>IF(N429="snížená",J429,0)</f>
        <v>0</v>
      </c>
      <c r="BG429" s="141">
        <f>IF(N429="zákl. přenesená",J429,0)</f>
        <v>0</v>
      </c>
      <c r="BH429" s="141">
        <f>IF(N429="sníž. přenesená",J429,0)</f>
        <v>0</v>
      </c>
      <c r="BI429" s="141">
        <f>IF(N429="nulová",J429,0)</f>
        <v>0</v>
      </c>
      <c r="BJ429" s="16" t="s">
        <v>81</v>
      </c>
      <c r="BK429" s="141">
        <f>ROUND(I429*H429,2)</f>
        <v>0</v>
      </c>
      <c r="BL429" s="16" t="s">
        <v>128</v>
      </c>
      <c r="BM429" s="140" t="s">
        <v>541</v>
      </c>
    </row>
    <row r="430" spans="2:65" s="1" customFormat="1">
      <c r="B430" s="31"/>
      <c r="D430" s="142" t="s">
        <v>129</v>
      </c>
      <c r="F430" s="143" t="s">
        <v>542</v>
      </c>
      <c r="I430" s="144"/>
      <c r="L430" s="31"/>
      <c r="M430" s="145"/>
      <c r="T430" s="55"/>
      <c r="AT430" s="16" t="s">
        <v>129</v>
      </c>
      <c r="AU430" s="16" t="s">
        <v>83</v>
      </c>
    </row>
    <row r="431" spans="2:65" s="12" customFormat="1" ht="22.5">
      <c r="B431" s="146"/>
      <c r="D431" s="147" t="s">
        <v>131</v>
      </c>
      <c r="E431" s="148" t="s">
        <v>1</v>
      </c>
      <c r="F431" s="149" t="s">
        <v>543</v>
      </c>
      <c r="H431" s="150">
        <v>32</v>
      </c>
      <c r="I431" s="151"/>
      <c r="L431" s="146"/>
      <c r="M431" s="152"/>
      <c r="T431" s="153"/>
      <c r="AT431" s="148" t="s">
        <v>131</v>
      </c>
      <c r="AU431" s="148" t="s">
        <v>83</v>
      </c>
      <c r="AV431" s="12" t="s">
        <v>83</v>
      </c>
      <c r="AW431" s="12" t="s">
        <v>30</v>
      </c>
      <c r="AX431" s="12" t="s">
        <v>73</v>
      </c>
      <c r="AY431" s="148" t="s">
        <v>122</v>
      </c>
    </row>
    <row r="432" spans="2:65" s="13" customFormat="1">
      <c r="B432" s="154"/>
      <c r="D432" s="147" t="s">
        <v>131</v>
      </c>
      <c r="E432" s="155" t="s">
        <v>1</v>
      </c>
      <c r="F432" s="156" t="s">
        <v>133</v>
      </c>
      <c r="H432" s="157">
        <v>32</v>
      </c>
      <c r="I432" s="158"/>
      <c r="L432" s="154"/>
      <c r="M432" s="159"/>
      <c r="T432" s="160"/>
      <c r="AT432" s="155" t="s">
        <v>131</v>
      </c>
      <c r="AU432" s="155" t="s">
        <v>83</v>
      </c>
      <c r="AV432" s="13" t="s">
        <v>128</v>
      </c>
      <c r="AW432" s="13" t="s">
        <v>30</v>
      </c>
      <c r="AX432" s="13" t="s">
        <v>81</v>
      </c>
      <c r="AY432" s="155" t="s">
        <v>122</v>
      </c>
    </row>
    <row r="433" spans="2:65" s="1" customFormat="1" ht="24.2" customHeight="1">
      <c r="B433" s="31"/>
      <c r="C433" s="128" t="s">
        <v>345</v>
      </c>
      <c r="D433" s="128" t="s">
        <v>124</v>
      </c>
      <c r="E433" s="129" t="s">
        <v>544</v>
      </c>
      <c r="F433" s="130" t="s">
        <v>545</v>
      </c>
      <c r="G433" s="131" t="s">
        <v>127</v>
      </c>
      <c r="H433" s="132">
        <v>171.6</v>
      </c>
      <c r="I433" s="133"/>
      <c r="J433" s="134">
        <f>ROUND(I433*H433,2)</f>
        <v>0</v>
      </c>
      <c r="K433" s="135"/>
      <c r="L433" s="31"/>
      <c r="M433" s="136" t="s">
        <v>1</v>
      </c>
      <c r="N433" s="137" t="s">
        <v>38</v>
      </c>
      <c r="P433" s="138">
        <f>O433*H433</f>
        <v>0</v>
      </c>
      <c r="Q433" s="138">
        <v>0</v>
      </c>
      <c r="R433" s="138">
        <f>Q433*H433</f>
        <v>0</v>
      </c>
      <c r="S433" s="138">
        <v>0.26400000000000001</v>
      </c>
      <c r="T433" s="139">
        <f>S433*H433</f>
        <v>45.302399999999999</v>
      </c>
      <c r="AR433" s="140" t="s">
        <v>128</v>
      </c>
      <c r="AT433" s="140" t="s">
        <v>124</v>
      </c>
      <c r="AU433" s="140" t="s">
        <v>83</v>
      </c>
      <c r="AY433" s="16" t="s">
        <v>122</v>
      </c>
      <c r="BE433" s="141">
        <f>IF(N433="základní",J433,0)</f>
        <v>0</v>
      </c>
      <c r="BF433" s="141">
        <f>IF(N433="snížená",J433,0)</f>
        <v>0</v>
      </c>
      <c r="BG433" s="141">
        <f>IF(N433="zákl. přenesená",J433,0)</f>
        <v>0</v>
      </c>
      <c r="BH433" s="141">
        <f>IF(N433="sníž. přenesená",J433,0)</f>
        <v>0</v>
      </c>
      <c r="BI433" s="141">
        <f>IF(N433="nulová",J433,0)</f>
        <v>0</v>
      </c>
      <c r="BJ433" s="16" t="s">
        <v>81</v>
      </c>
      <c r="BK433" s="141">
        <f>ROUND(I433*H433,2)</f>
        <v>0</v>
      </c>
      <c r="BL433" s="16" t="s">
        <v>128</v>
      </c>
      <c r="BM433" s="140" t="s">
        <v>546</v>
      </c>
    </row>
    <row r="434" spans="2:65" s="1" customFormat="1">
      <c r="B434" s="31"/>
      <c r="D434" s="142" t="s">
        <v>129</v>
      </c>
      <c r="F434" s="143" t="s">
        <v>547</v>
      </c>
      <c r="I434" s="144"/>
      <c r="L434" s="31"/>
      <c r="M434" s="145"/>
      <c r="T434" s="55"/>
      <c r="AT434" s="16" t="s">
        <v>129</v>
      </c>
      <c r="AU434" s="16" t="s">
        <v>83</v>
      </c>
    </row>
    <row r="435" spans="2:65" s="12" customFormat="1" ht="33.75">
      <c r="B435" s="146"/>
      <c r="D435" s="147" t="s">
        <v>131</v>
      </c>
      <c r="E435" s="148" t="s">
        <v>1</v>
      </c>
      <c r="F435" s="149" t="s">
        <v>548</v>
      </c>
      <c r="H435" s="150">
        <v>171.6</v>
      </c>
      <c r="I435" s="151"/>
      <c r="L435" s="146"/>
      <c r="M435" s="152"/>
      <c r="T435" s="153"/>
      <c r="AT435" s="148" t="s">
        <v>131</v>
      </c>
      <c r="AU435" s="148" t="s">
        <v>83</v>
      </c>
      <c r="AV435" s="12" t="s">
        <v>83</v>
      </c>
      <c r="AW435" s="12" t="s">
        <v>30</v>
      </c>
      <c r="AX435" s="12" t="s">
        <v>73</v>
      </c>
      <c r="AY435" s="148" t="s">
        <v>122</v>
      </c>
    </row>
    <row r="436" spans="2:65" s="13" customFormat="1">
      <c r="B436" s="154"/>
      <c r="D436" s="147" t="s">
        <v>131</v>
      </c>
      <c r="E436" s="155" t="s">
        <v>1</v>
      </c>
      <c r="F436" s="156" t="s">
        <v>133</v>
      </c>
      <c r="H436" s="157">
        <v>171.6</v>
      </c>
      <c r="I436" s="158"/>
      <c r="L436" s="154"/>
      <c r="M436" s="159"/>
      <c r="T436" s="160"/>
      <c r="AT436" s="155" t="s">
        <v>131</v>
      </c>
      <c r="AU436" s="155" t="s">
        <v>83</v>
      </c>
      <c r="AV436" s="13" t="s">
        <v>128</v>
      </c>
      <c r="AW436" s="13" t="s">
        <v>30</v>
      </c>
      <c r="AX436" s="13" t="s">
        <v>81</v>
      </c>
      <c r="AY436" s="155" t="s">
        <v>122</v>
      </c>
    </row>
    <row r="437" spans="2:65" s="1" customFormat="1" ht="33" customHeight="1">
      <c r="B437" s="31"/>
      <c r="C437" s="128" t="s">
        <v>549</v>
      </c>
      <c r="D437" s="128" t="s">
        <v>124</v>
      </c>
      <c r="E437" s="129" t="s">
        <v>550</v>
      </c>
      <c r="F437" s="130" t="s">
        <v>551</v>
      </c>
      <c r="G437" s="131" t="s">
        <v>200</v>
      </c>
      <c r="H437" s="132">
        <v>612.5</v>
      </c>
      <c r="I437" s="133"/>
      <c r="J437" s="134">
        <f>ROUND(I437*H437,2)</f>
        <v>0</v>
      </c>
      <c r="K437" s="135"/>
      <c r="L437" s="31"/>
      <c r="M437" s="136" t="s">
        <v>1</v>
      </c>
      <c r="N437" s="137" t="s">
        <v>38</v>
      </c>
      <c r="P437" s="138">
        <f>O437*H437</f>
        <v>0</v>
      </c>
      <c r="Q437" s="138">
        <v>1.91E-5</v>
      </c>
      <c r="R437" s="138">
        <f>Q437*H437</f>
        <v>1.1698750000000001E-2</v>
      </c>
      <c r="S437" s="138">
        <v>0</v>
      </c>
      <c r="T437" s="139">
        <f>S437*H437</f>
        <v>0</v>
      </c>
      <c r="AR437" s="140" t="s">
        <v>128</v>
      </c>
      <c r="AT437" s="140" t="s">
        <v>124</v>
      </c>
      <c r="AU437" s="140" t="s">
        <v>83</v>
      </c>
      <c r="AY437" s="16" t="s">
        <v>122</v>
      </c>
      <c r="BE437" s="141">
        <f>IF(N437="základní",J437,0)</f>
        <v>0</v>
      </c>
      <c r="BF437" s="141">
        <f>IF(N437="snížená",J437,0)</f>
        <v>0</v>
      </c>
      <c r="BG437" s="141">
        <f>IF(N437="zákl. přenesená",J437,0)</f>
        <v>0</v>
      </c>
      <c r="BH437" s="141">
        <f>IF(N437="sníž. přenesená",J437,0)</f>
        <v>0</v>
      </c>
      <c r="BI437" s="141">
        <f>IF(N437="nulová",J437,0)</f>
        <v>0</v>
      </c>
      <c r="BJ437" s="16" t="s">
        <v>81</v>
      </c>
      <c r="BK437" s="141">
        <f>ROUND(I437*H437,2)</f>
        <v>0</v>
      </c>
      <c r="BL437" s="16" t="s">
        <v>128</v>
      </c>
      <c r="BM437" s="140" t="s">
        <v>552</v>
      </c>
    </row>
    <row r="438" spans="2:65" s="1" customFormat="1">
      <c r="B438" s="31"/>
      <c r="D438" s="142" t="s">
        <v>129</v>
      </c>
      <c r="F438" s="143" t="s">
        <v>553</v>
      </c>
      <c r="I438" s="144"/>
      <c r="L438" s="31"/>
      <c r="M438" s="145"/>
      <c r="T438" s="55"/>
      <c r="AT438" s="16" t="s">
        <v>129</v>
      </c>
      <c r="AU438" s="16" t="s">
        <v>83</v>
      </c>
    </row>
    <row r="439" spans="2:65" s="14" customFormat="1" ht="33.75">
      <c r="B439" s="161"/>
      <c r="D439" s="147" t="s">
        <v>131</v>
      </c>
      <c r="E439" s="162" t="s">
        <v>1</v>
      </c>
      <c r="F439" s="163" t="s">
        <v>554</v>
      </c>
      <c r="H439" s="162" t="s">
        <v>1</v>
      </c>
      <c r="I439" s="164"/>
      <c r="L439" s="161"/>
      <c r="M439" s="165"/>
      <c r="T439" s="166"/>
      <c r="AT439" s="162" t="s">
        <v>131</v>
      </c>
      <c r="AU439" s="162" t="s">
        <v>83</v>
      </c>
      <c r="AV439" s="14" t="s">
        <v>81</v>
      </c>
      <c r="AW439" s="14" t="s">
        <v>30</v>
      </c>
      <c r="AX439" s="14" t="s">
        <v>73</v>
      </c>
      <c r="AY439" s="162" t="s">
        <v>122</v>
      </c>
    </row>
    <row r="440" spans="2:65" s="12" customFormat="1">
      <c r="B440" s="146"/>
      <c r="D440" s="147" t="s">
        <v>131</v>
      </c>
      <c r="E440" s="148" t="s">
        <v>1</v>
      </c>
      <c r="F440" s="149" t="s">
        <v>555</v>
      </c>
      <c r="H440" s="150">
        <v>612.5</v>
      </c>
      <c r="I440" s="151"/>
      <c r="L440" s="146"/>
      <c r="M440" s="152"/>
      <c r="T440" s="153"/>
      <c r="AT440" s="148" t="s">
        <v>131</v>
      </c>
      <c r="AU440" s="148" t="s">
        <v>83</v>
      </c>
      <c r="AV440" s="12" t="s">
        <v>83</v>
      </c>
      <c r="AW440" s="12" t="s">
        <v>30</v>
      </c>
      <c r="AX440" s="12" t="s">
        <v>73</v>
      </c>
      <c r="AY440" s="148" t="s">
        <v>122</v>
      </c>
    </row>
    <row r="441" spans="2:65" s="13" customFormat="1">
      <c r="B441" s="154"/>
      <c r="D441" s="147" t="s">
        <v>131</v>
      </c>
      <c r="E441" s="155" t="s">
        <v>1</v>
      </c>
      <c r="F441" s="156" t="s">
        <v>133</v>
      </c>
      <c r="H441" s="157">
        <v>612.5</v>
      </c>
      <c r="I441" s="158"/>
      <c r="L441" s="154"/>
      <c r="M441" s="159"/>
      <c r="T441" s="160"/>
      <c r="AT441" s="155" t="s">
        <v>131</v>
      </c>
      <c r="AU441" s="155" t="s">
        <v>83</v>
      </c>
      <c r="AV441" s="13" t="s">
        <v>128</v>
      </c>
      <c r="AW441" s="13" t="s">
        <v>30</v>
      </c>
      <c r="AX441" s="13" t="s">
        <v>81</v>
      </c>
      <c r="AY441" s="155" t="s">
        <v>122</v>
      </c>
    </row>
    <row r="442" spans="2:65" s="1" customFormat="1" ht="33" customHeight="1">
      <c r="B442" s="31"/>
      <c r="C442" s="128" t="s">
        <v>350</v>
      </c>
      <c r="D442" s="128" t="s">
        <v>124</v>
      </c>
      <c r="E442" s="129" t="s">
        <v>556</v>
      </c>
      <c r="F442" s="130" t="s">
        <v>557</v>
      </c>
      <c r="G442" s="131" t="s">
        <v>200</v>
      </c>
      <c r="H442" s="132">
        <v>990</v>
      </c>
      <c r="I442" s="133"/>
      <c r="J442" s="134">
        <f>ROUND(I442*H442,2)</f>
        <v>0</v>
      </c>
      <c r="K442" s="135"/>
      <c r="L442" s="31"/>
      <c r="M442" s="136" t="s">
        <v>1</v>
      </c>
      <c r="N442" s="137" t="s">
        <v>38</v>
      </c>
      <c r="P442" s="138">
        <f>O442*H442</f>
        <v>0</v>
      </c>
      <c r="Q442" s="138">
        <v>7.7899999999999996E-5</v>
      </c>
      <c r="R442" s="138">
        <f>Q442*H442</f>
        <v>7.7120999999999995E-2</v>
      </c>
      <c r="S442" s="138">
        <v>0</v>
      </c>
      <c r="T442" s="139">
        <f>S442*H442</f>
        <v>0</v>
      </c>
      <c r="AR442" s="140" t="s">
        <v>128</v>
      </c>
      <c r="AT442" s="140" t="s">
        <v>124</v>
      </c>
      <c r="AU442" s="140" t="s">
        <v>83</v>
      </c>
      <c r="AY442" s="16" t="s">
        <v>122</v>
      </c>
      <c r="BE442" s="141">
        <f>IF(N442="základní",J442,0)</f>
        <v>0</v>
      </c>
      <c r="BF442" s="141">
        <f>IF(N442="snížená",J442,0)</f>
        <v>0</v>
      </c>
      <c r="BG442" s="141">
        <f>IF(N442="zákl. přenesená",J442,0)</f>
        <v>0</v>
      </c>
      <c r="BH442" s="141">
        <f>IF(N442="sníž. přenesená",J442,0)</f>
        <v>0</v>
      </c>
      <c r="BI442" s="141">
        <f>IF(N442="nulová",J442,0)</f>
        <v>0</v>
      </c>
      <c r="BJ442" s="16" t="s">
        <v>81</v>
      </c>
      <c r="BK442" s="141">
        <f>ROUND(I442*H442,2)</f>
        <v>0</v>
      </c>
      <c r="BL442" s="16" t="s">
        <v>128</v>
      </c>
      <c r="BM442" s="140" t="s">
        <v>558</v>
      </c>
    </row>
    <row r="443" spans="2:65" s="1" customFormat="1">
      <c r="B443" s="31"/>
      <c r="D443" s="142" t="s">
        <v>129</v>
      </c>
      <c r="F443" s="143" t="s">
        <v>559</v>
      </c>
      <c r="I443" s="144"/>
      <c r="L443" s="31"/>
      <c r="M443" s="145"/>
      <c r="T443" s="55"/>
      <c r="AT443" s="16" t="s">
        <v>129</v>
      </c>
      <c r="AU443" s="16" t="s">
        <v>83</v>
      </c>
    </row>
    <row r="444" spans="2:65" s="12" customFormat="1" ht="22.5">
      <c r="B444" s="146"/>
      <c r="D444" s="147" t="s">
        <v>131</v>
      </c>
      <c r="E444" s="148" t="s">
        <v>1</v>
      </c>
      <c r="F444" s="149" t="s">
        <v>560</v>
      </c>
      <c r="H444" s="150">
        <v>660</v>
      </c>
      <c r="I444" s="151"/>
      <c r="L444" s="146"/>
      <c r="M444" s="152"/>
      <c r="T444" s="153"/>
      <c r="AT444" s="148" t="s">
        <v>131</v>
      </c>
      <c r="AU444" s="148" t="s">
        <v>83</v>
      </c>
      <c r="AV444" s="12" t="s">
        <v>83</v>
      </c>
      <c r="AW444" s="12" t="s">
        <v>30</v>
      </c>
      <c r="AX444" s="12" t="s">
        <v>73</v>
      </c>
      <c r="AY444" s="148" t="s">
        <v>122</v>
      </c>
    </row>
    <row r="445" spans="2:65" s="12" customFormat="1" ht="22.5">
      <c r="B445" s="146"/>
      <c r="D445" s="147" t="s">
        <v>131</v>
      </c>
      <c r="E445" s="148" t="s">
        <v>1</v>
      </c>
      <c r="F445" s="149" t="s">
        <v>561</v>
      </c>
      <c r="H445" s="150">
        <v>330</v>
      </c>
      <c r="I445" s="151"/>
      <c r="L445" s="146"/>
      <c r="M445" s="152"/>
      <c r="T445" s="153"/>
      <c r="AT445" s="148" t="s">
        <v>131</v>
      </c>
      <c r="AU445" s="148" t="s">
        <v>83</v>
      </c>
      <c r="AV445" s="12" t="s">
        <v>83</v>
      </c>
      <c r="AW445" s="12" t="s">
        <v>30</v>
      </c>
      <c r="AX445" s="12" t="s">
        <v>73</v>
      </c>
      <c r="AY445" s="148" t="s">
        <v>122</v>
      </c>
    </row>
    <row r="446" spans="2:65" s="13" customFormat="1">
      <c r="B446" s="154"/>
      <c r="D446" s="147" t="s">
        <v>131</v>
      </c>
      <c r="E446" s="155" t="s">
        <v>1</v>
      </c>
      <c r="F446" s="156" t="s">
        <v>133</v>
      </c>
      <c r="H446" s="157">
        <v>990</v>
      </c>
      <c r="I446" s="158"/>
      <c r="L446" s="154"/>
      <c r="M446" s="159"/>
      <c r="T446" s="160"/>
      <c r="AT446" s="155" t="s">
        <v>131</v>
      </c>
      <c r="AU446" s="155" t="s">
        <v>83</v>
      </c>
      <c r="AV446" s="13" t="s">
        <v>128</v>
      </c>
      <c r="AW446" s="13" t="s">
        <v>30</v>
      </c>
      <c r="AX446" s="13" t="s">
        <v>81</v>
      </c>
      <c r="AY446" s="155" t="s">
        <v>122</v>
      </c>
    </row>
    <row r="447" spans="2:65" s="1" customFormat="1" ht="24.2" customHeight="1">
      <c r="B447" s="31"/>
      <c r="C447" s="128" t="s">
        <v>562</v>
      </c>
      <c r="D447" s="128" t="s">
        <v>124</v>
      </c>
      <c r="E447" s="129" t="s">
        <v>563</v>
      </c>
      <c r="F447" s="130" t="s">
        <v>564</v>
      </c>
      <c r="G447" s="131" t="s">
        <v>231</v>
      </c>
      <c r="H447" s="132">
        <v>1.68</v>
      </c>
      <c r="I447" s="133"/>
      <c r="J447" s="134">
        <f>ROUND(I447*H447,2)</f>
        <v>0</v>
      </c>
      <c r="K447" s="135"/>
      <c r="L447" s="31"/>
      <c r="M447" s="136" t="s">
        <v>1</v>
      </c>
      <c r="N447" s="137" t="s">
        <v>38</v>
      </c>
      <c r="P447" s="138">
        <f>O447*H447</f>
        <v>0</v>
      </c>
      <c r="Q447" s="138">
        <v>1.323E-3</v>
      </c>
      <c r="R447" s="138">
        <f>Q447*H447</f>
        <v>2.2226399999999997E-3</v>
      </c>
      <c r="S447" s="138">
        <v>2.5000000000000001E-2</v>
      </c>
      <c r="T447" s="139">
        <f>S447*H447</f>
        <v>4.2000000000000003E-2</v>
      </c>
      <c r="AR447" s="140" t="s">
        <v>128</v>
      </c>
      <c r="AT447" s="140" t="s">
        <v>124</v>
      </c>
      <c r="AU447" s="140" t="s">
        <v>83</v>
      </c>
      <c r="AY447" s="16" t="s">
        <v>122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6" t="s">
        <v>81</v>
      </c>
      <c r="BK447" s="141">
        <f>ROUND(I447*H447,2)</f>
        <v>0</v>
      </c>
      <c r="BL447" s="16" t="s">
        <v>128</v>
      </c>
      <c r="BM447" s="140" t="s">
        <v>565</v>
      </c>
    </row>
    <row r="448" spans="2:65" s="1" customFormat="1">
      <c r="B448" s="31"/>
      <c r="D448" s="142" t="s">
        <v>129</v>
      </c>
      <c r="F448" s="143" t="s">
        <v>566</v>
      </c>
      <c r="I448" s="144"/>
      <c r="L448" s="31"/>
      <c r="M448" s="145"/>
      <c r="T448" s="55"/>
      <c r="AT448" s="16" t="s">
        <v>129</v>
      </c>
      <c r="AU448" s="16" t="s">
        <v>83</v>
      </c>
    </row>
    <row r="449" spans="2:65" s="12" customFormat="1" ht="22.5">
      <c r="B449" s="146"/>
      <c r="D449" s="147" t="s">
        <v>131</v>
      </c>
      <c r="E449" s="148" t="s">
        <v>1</v>
      </c>
      <c r="F449" s="149" t="s">
        <v>567</v>
      </c>
      <c r="H449" s="150">
        <v>1.68</v>
      </c>
      <c r="I449" s="151"/>
      <c r="L449" s="146"/>
      <c r="M449" s="152"/>
      <c r="T449" s="153"/>
      <c r="AT449" s="148" t="s">
        <v>131</v>
      </c>
      <c r="AU449" s="148" t="s">
        <v>83</v>
      </c>
      <c r="AV449" s="12" t="s">
        <v>83</v>
      </c>
      <c r="AW449" s="12" t="s">
        <v>30</v>
      </c>
      <c r="AX449" s="12" t="s">
        <v>73</v>
      </c>
      <c r="AY449" s="148" t="s">
        <v>122</v>
      </c>
    </row>
    <row r="450" spans="2:65" s="13" customFormat="1">
      <c r="B450" s="154"/>
      <c r="D450" s="147" t="s">
        <v>131</v>
      </c>
      <c r="E450" s="155" t="s">
        <v>1</v>
      </c>
      <c r="F450" s="156" t="s">
        <v>133</v>
      </c>
      <c r="H450" s="157">
        <v>1.68</v>
      </c>
      <c r="I450" s="158"/>
      <c r="L450" s="154"/>
      <c r="M450" s="159"/>
      <c r="T450" s="160"/>
      <c r="AT450" s="155" t="s">
        <v>131</v>
      </c>
      <c r="AU450" s="155" t="s">
        <v>83</v>
      </c>
      <c r="AV450" s="13" t="s">
        <v>128</v>
      </c>
      <c r="AW450" s="13" t="s">
        <v>30</v>
      </c>
      <c r="AX450" s="13" t="s">
        <v>81</v>
      </c>
      <c r="AY450" s="155" t="s">
        <v>122</v>
      </c>
    </row>
    <row r="451" spans="2:65" s="1" customFormat="1" ht="24.2" customHeight="1">
      <c r="B451" s="31"/>
      <c r="C451" s="128" t="s">
        <v>358</v>
      </c>
      <c r="D451" s="128" t="s">
        <v>124</v>
      </c>
      <c r="E451" s="129" t="s">
        <v>568</v>
      </c>
      <c r="F451" s="130" t="s">
        <v>569</v>
      </c>
      <c r="G451" s="131" t="s">
        <v>127</v>
      </c>
      <c r="H451" s="132">
        <v>332.39</v>
      </c>
      <c r="I451" s="133"/>
      <c r="J451" s="134">
        <f>ROUND(I451*H451,2)</f>
        <v>0</v>
      </c>
      <c r="K451" s="135"/>
      <c r="L451" s="31"/>
      <c r="M451" s="136" t="s">
        <v>1</v>
      </c>
      <c r="N451" s="137" t="s">
        <v>38</v>
      </c>
      <c r="P451" s="138">
        <f>O451*H451</f>
        <v>0</v>
      </c>
      <c r="Q451" s="138">
        <v>0</v>
      </c>
      <c r="R451" s="138">
        <f>Q451*H451</f>
        <v>0</v>
      </c>
      <c r="S451" s="138">
        <v>7.0000000000000007E-2</v>
      </c>
      <c r="T451" s="139">
        <f>S451*H451</f>
        <v>23.267300000000002</v>
      </c>
      <c r="AR451" s="140" t="s">
        <v>128</v>
      </c>
      <c r="AT451" s="140" t="s">
        <v>124</v>
      </c>
      <c r="AU451" s="140" t="s">
        <v>83</v>
      </c>
      <c r="AY451" s="16" t="s">
        <v>122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6" t="s">
        <v>81</v>
      </c>
      <c r="BK451" s="141">
        <f>ROUND(I451*H451,2)</f>
        <v>0</v>
      </c>
      <c r="BL451" s="16" t="s">
        <v>128</v>
      </c>
      <c r="BM451" s="140" t="s">
        <v>570</v>
      </c>
    </row>
    <row r="452" spans="2:65" s="1" customFormat="1">
      <c r="B452" s="31"/>
      <c r="D452" s="142" t="s">
        <v>129</v>
      </c>
      <c r="F452" s="143" t="s">
        <v>571</v>
      </c>
      <c r="I452" s="144"/>
      <c r="L452" s="31"/>
      <c r="M452" s="145"/>
      <c r="T452" s="55"/>
      <c r="AT452" s="16" t="s">
        <v>129</v>
      </c>
      <c r="AU452" s="16" t="s">
        <v>83</v>
      </c>
    </row>
    <row r="453" spans="2:65" s="14" customFormat="1" ht="33.75">
      <c r="B453" s="161"/>
      <c r="D453" s="147" t="s">
        <v>131</v>
      </c>
      <c r="E453" s="162" t="s">
        <v>1</v>
      </c>
      <c r="F453" s="163" t="s">
        <v>572</v>
      </c>
      <c r="H453" s="162" t="s">
        <v>1</v>
      </c>
      <c r="I453" s="164"/>
      <c r="L453" s="161"/>
      <c r="M453" s="165"/>
      <c r="T453" s="166"/>
      <c r="AT453" s="162" t="s">
        <v>131</v>
      </c>
      <c r="AU453" s="162" t="s">
        <v>83</v>
      </c>
      <c r="AV453" s="14" t="s">
        <v>81</v>
      </c>
      <c r="AW453" s="14" t="s">
        <v>30</v>
      </c>
      <c r="AX453" s="14" t="s">
        <v>73</v>
      </c>
      <c r="AY453" s="162" t="s">
        <v>122</v>
      </c>
    </row>
    <row r="454" spans="2:65" s="12" customFormat="1">
      <c r="B454" s="146"/>
      <c r="D454" s="147" t="s">
        <v>131</v>
      </c>
      <c r="E454" s="148" t="s">
        <v>1</v>
      </c>
      <c r="F454" s="149" t="s">
        <v>361</v>
      </c>
      <c r="H454" s="150">
        <v>332.39</v>
      </c>
      <c r="I454" s="151"/>
      <c r="L454" s="146"/>
      <c r="M454" s="152"/>
      <c r="T454" s="153"/>
      <c r="AT454" s="148" t="s">
        <v>131</v>
      </c>
      <c r="AU454" s="148" t="s">
        <v>83</v>
      </c>
      <c r="AV454" s="12" t="s">
        <v>83</v>
      </c>
      <c r="AW454" s="12" t="s">
        <v>30</v>
      </c>
      <c r="AX454" s="12" t="s">
        <v>73</v>
      </c>
      <c r="AY454" s="148" t="s">
        <v>122</v>
      </c>
    </row>
    <row r="455" spans="2:65" s="14" customFormat="1">
      <c r="B455" s="161"/>
      <c r="D455" s="147" t="s">
        <v>131</v>
      </c>
      <c r="E455" s="162" t="s">
        <v>1</v>
      </c>
      <c r="F455" s="163" t="s">
        <v>573</v>
      </c>
      <c r="H455" s="162" t="s">
        <v>1</v>
      </c>
      <c r="I455" s="164"/>
      <c r="L455" s="161"/>
      <c r="M455" s="165"/>
      <c r="T455" s="166"/>
      <c r="AT455" s="162" t="s">
        <v>131</v>
      </c>
      <c r="AU455" s="162" t="s">
        <v>83</v>
      </c>
      <c r="AV455" s="14" t="s">
        <v>81</v>
      </c>
      <c r="AW455" s="14" t="s">
        <v>30</v>
      </c>
      <c r="AX455" s="14" t="s">
        <v>73</v>
      </c>
      <c r="AY455" s="162" t="s">
        <v>122</v>
      </c>
    </row>
    <row r="456" spans="2:65" s="13" customFormat="1">
      <c r="B456" s="154"/>
      <c r="D456" s="147" t="s">
        <v>131</v>
      </c>
      <c r="E456" s="155" t="s">
        <v>1</v>
      </c>
      <c r="F456" s="156" t="s">
        <v>133</v>
      </c>
      <c r="H456" s="157">
        <v>332.39</v>
      </c>
      <c r="I456" s="158"/>
      <c r="L456" s="154"/>
      <c r="M456" s="159"/>
      <c r="T456" s="160"/>
      <c r="AT456" s="155" t="s">
        <v>131</v>
      </c>
      <c r="AU456" s="155" t="s">
        <v>83</v>
      </c>
      <c r="AV456" s="13" t="s">
        <v>128</v>
      </c>
      <c r="AW456" s="13" t="s">
        <v>30</v>
      </c>
      <c r="AX456" s="13" t="s">
        <v>81</v>
      </c>
      <c r="AY456" s="155" t="s">
        <v>122</v>
      </c>
    </row>
    <row r="457" spans="2:65" s="1" customFormat="1" ht="24.2" customHeight="1">
      <c r="B457" s="31"/>
      <c r="C457" s="128" t="s">
        <v>574</v>
      </c>
      <c r="D457" s="128" t="s">
        <v>124</v>
      </c>
      <c r="E457" s="129" t="s">
        <v>575</v>
      </c>
      <c r="F457" s="130" t="s">
        <v>576</v>
      </c>
      <c r="G457" s="131" t="s">
        <v>127</v>
      </c>
      <c r="H457" s="132">
        <v>177.73</v>
      </c>
      <c r="I457" s="133"/>
      <c r="J457" s="134">
        <f>ROUND(I457*H457,2)</f>
        <v>0</v>
      </c>
      <c r="K457" s="135"/>
      <c r="L457" s="31"/>
      <c r="M457" s="136" t="s">
        <v>1</v>
      </c>
      <c r="N457" s="137" t="s">
        <v>38</v>
      </c>
      <c r="P457" s="138">
        <f>O457*H457</f>
        <v>0</v>
      </c>
      <c r="Q457" s="138">
        <v>0</v>
      </c>
      <c r="R457" s="138">
        <f>Q457*H457</f>
        <v>0</v>
      </c>
      <c r="S457" s="138">
        <v>0</v>
      </c>
      <c r="T457" s="139">
        <f>S457*H457</f>
        <v>0</v>
      </c>
      <c r="AR457" s="140" t="s">
        <v>128</v>
      </c>
      <c r="AT457" s="140" t="s">
        <v>124</v>
      </c>
      <c r="AU457" s="140" t="s">
        <v>83</v>
      </c>
      <c r="AY457" s="16" t="s">
        <v>122</v>
      </c>
      <c r="BE457" s="141">
        <f>IF(N457="základní",J457,0)</f>
        <v>0</v>
      </c>
      <c r="BF457" s="141">
        <f>IF(N457="snížená",J457,0)</f>
        <v>0</v>
      </c>
      <c r="BG457" s="141">
        <f>IF(N457="zákl. přenesená",J457,0)</f>
        <v>0</v>
      </c>
      <c r="BH457" s="141">
        <f>IF(N457="sníž. přenesená",J457,0)</f>
        <v>0</v>
      </c>
      <c r="BI457" s="141">
        <f>IF(N457="nulová",J457,0)</f>
        <v>0</v>
      </c>
      <c r="BJ457" s="16" t="s">
        <v>81</v>
      </c>
      <c r="BK457" s="141">
        <f>ROUND(I457*H457,2)</f>
        <v>0</v>
      </c>
      <c r="BL457" s="16" t="s">
        <v>128</v>
      </c>
      <c r="BM457" s="140" t="s">
        <v>577</v>
      </c>
    </row>
    <row r="458" spans="2:65" s="1" customFormat="1">
      <c r="B458" s="31"/>
      <c r="D458" s="142" t="s">
        <v>129</v>
      </c>
      <c r="F458" s="143" t="s">
        <v>578</v>
      </c>
      <c r="I458" s="144"/>
      <c r="L458" s="31"/>
      <c r="M458" s="145"/>
      <c r="T458" s="55"/>
      <c r="AT458" s="16" t="s">
        <v>129</v>
      </c>
      <c r="AU458" s="16" t="s">
        <v>83</v>
      </c>
    </row>
    <row r="459" spans="2:65" s="12" customFormat="1" ht="22.5">
      <c r="B459" s="146"/>
      <c r="D459" s="147" t="s">
        <v>131</v>
      </c>
      <c r="E459" s="148" t="s">
        <v>1</v>
      </c>
      <c r="F459" s="149" t="s">
        <v>579</v>
      </c>
      <c r="H459" s="150">
        <v>177.73</v>
      </c>
      <c r="I459" s="151"/>
      <c r="L459" s="146"/>
      <c r="M459" s="152"/>
      <c r="T459" s="153"/>
      <c r="AT459" s="148" t="s">
        <v>131</v>
      </c>
      <c r="AU459" s="148" t="s">
        <v>83</v>
      </c>
      <c r="AV459" s="12" t="s">
        <v>83</v>
      </c>
      <c r="AW459" s="12" t="s">
        <v>30</v>
      </c>
      <c r="AX459" s="12" t="s">
        <v>73</v>
      </c>
      <c r="AY459" s="148" t="s">
        <v>122</v>
      </c>
    </row>
    <row r="460" spans="2:65" s="13" customFormat="1">
      <c r="B460" s="154"/>
      <c r="D460" s="147" t="s">
        <v>131</v>
      </c>
      <c r="E460" s="155" t="s">
        <v>1</v>
      </c>
      <c r="F460" s="156" t="s">
        <v>133</v>
      </c>
      <c r="H460" s="157">
        <v>177.73</v>
      </c>
      <c r="I460" s="158"/>
      <c r="L460" s="154"/>
      <c r="M460" s="159"/>
      <c r="T460" s="160"/>
      <c r="AT460" s="155" t="s">
        <v>131</v>
      </c>
      <c r="AU460" s="155" t="s">
        <v>83</v>
      </c>
      <c r="AV460" s="13" t="s">
        <v>128</v>
      </c>
      <c r="AW460" s="13" t="s">
        <v>30</v>
      </c>
      <c r="AX460" s="13" t="s">
        <v>81</v>
      </c>
      <c r="AY460" s="155" t="s">
        <v>122</v>
      </c>
    </row>
    <row r="461" spans="2:65" s="1" customFormat="1" ht="24.2" customHeight="1">
      <c r="B461" s="31"/>
      <c r="C461" s="128" t="s">
        <v>364</v>
      </c>
      <c r="D461" s="128" t="s">
        <v>124</v>
      </c>
      <c r="E461" s="129" t="s">
        <v>580</v>
      </c>
      <c r="F461" s="130" t="s">
        <v>581</v>
      </c>
      <c r="G461" s="131" t="s">
        <v>127</v>
      </c>
      <c r="H461" s="132">
        <v>19.312999999999999</v>
      </c>
      <c r="I461" s="133"/>
      <c r="J461" s="134">
        <f>ROUND(I461*H461,2)</f>
        <v>0</v>
      </c>
      <c r="K461" s="135"/>
      <c r="L461" s="31"/>
      <c r="M461" s="136" t="s">
        <v>1</v>
      </c>
      <c r="N461" s="137" t="s">
        <v>38</v>
      </c>
      <c r="P461" s="138">
        <f>O461*H461</f>
        <v>0</v>
      </c>
      <c r="Q461" s="138">
        <v>0</v>
      </c>
      <c r="R461" s="138">
        <f>Q461*H461</f>
        <v>0</v>
      </c>
      <c r="S461" s="138">
        <v>0</v>
      </c>
      <c r="T461" s="139">
        <f>S461*H461</f>
        <v>0</v>
      </c>
      <c r="AR461" s="140" t="s">
        <v>128</v>
      </c>
      <c r="AT461" s="140" t="s">
        <v>124</v>
      </c>
      <c r="AU461" s="140" t="s">
        <v>83</v>
      </c>
      <c r="AY461" s="16" t="s">
        <v>122</v>
      </c>
      <c r="BE461" s="141">
        <f>IF(N461="základní",J461,0)</f>
        <v>0</v>
      </c>
      <c r="BF461" s="141">
        <f>IF(N461="snížená",J461,0)</f>
        <v>0</v>
      </c>
      <c r="BG461" s="141">
        <f>IF(N461="zákl. přenesená",J461,0)</f>
        <v>0</v>
      </c>
      <c r="BH461" s="141">
        <f>IF(N461="sníž. přenesená",J461,0)</f>
        <v>0</v>
      </c>
      <c r="BI461" s="141">
        <f>IF(N461="nulová",J461,0)</f>
        <v>0</v>
      </c>
      <c r="BJ461" s="16" t="s">
        <v>81</v>
      </c>
      <c r="BK461" s="141">
        <f>ROUND(I461*H461,2)</f>
        <v>0</v>
      </c>
      <c r="BL461" s="16" t="s">
        <v>128</v>
      </c>
      <c r="BM461" s="140" t="s">
        <v>582</v>
      </c>
    </row>
    <row r="462" spans="2:65" s="1" customFormat="1">
      <c r="B462" s="31"/>
      <c r="D462" s="142" t="s">
        <v>129</v>
      </c>
      <c r="F462" s="143" t="s">
        <v>583</v>
      </c>
      <c r="I462" s="144"/>
      <c r="L462" s="31"/>
      <c r="M462" s="145"/>
      <c r="T462" s="55"/>
      <c r="AT462" s="16" t="s">
        <v>129</v>
      </c>
      <c r="AU462" s="16" t="s">
        <v>83</v>
      </c>
    </row>
    <row r="463" spans="2:65" s="14" customFormat="1" ht="33.75">
      <c r="B463" s="161"/>
      <c r="D463" s="147" t="s">
        <v>131</v>
      </c>
      <c r="E463" s="162" t="s">
        <v>1</v>
      </c>
      <c r="F463" s="163" t="s">
        <v>584</v>
      </c>
      <c r="H463" s="162" t="s">
        <v>1</v>
      </c>
      <c r="I463" s="164"/>
      <c r="L463" s="161"/>
      <c r="M463" s="165"/>
      <c r="T463" s="166"/>
      <c r="AT463" s="162" t="s">
        <v>131</v>
      </c>
      <c r="AU463" s="162" t="s">
        <v>83</v>
      </c>
      <c r="AV463" s="14" t="s">
        <v>81</v>
      </c>
      <c r="AW463" s="14" t="s">
        <v>30</v>
      </c>
      <c r="AX463" s="14" t="s">
        <v>73</v>
      </c>
      <c r="AY463" s="162" t="s">
        <v>122</v>
      </c>
    </row>
    <row r="464" spans="2:65" s="12" customFormat="1">
      <c r="B464" s="146"/>
      <c r="D464" s="147" t="s">
        <v>131</v>
      </c>
      <c r="E464" s="148" t="s">
        <v>1</v>
      </c>
      <c r="F464" s="149" t="s">
        <v>585</v>
      </c>
      <c r="H464" s="150">
        <v>19.312999999999999</v>
      </c>
      <c r="I464" s="151"/>
      <c r="L464" s="146"/>
      <c r="M464" s="152"/>
      <c r="T464" s="153"/>
      <c r="AT464" s="148" t="s">
        <v>131</v>
      </c>
      <c r="AU464" s="148" t="s">
        <v>83</v>
      </c>
      <c r="AV464" s="12" t="s">
        <v>83</v>
      </c>
      <c r="AW464" s="12" t="s">
        <v>30</v>
      </c>
      <c r="AX464" s="12" t="s">
        <v>73</v>
      </c>
      <c r="AY464" s="148" t="s">
        <v>122</v>
      </c>
    </row>
    <row r="465" spans="2:65" s="13" customFormat="1">
      <c r="B465" s="154"/>
      <c r="D465" s="147" t="s">
        <v>131</v>
      </c>
      <c r="E465" s="155" t="s">
        <v>1</v>
      </c>
      <c r="F465" s="156" t="s">
        <v>133</v>
      </c>
      <c r="H465" s="157">
        <v>19.312999999999999</v>
      </c>
      <c r="I465" s="158"/>
      <c r="L465" s="154"/>
      <c r="M465" s="159"/>
      <c r="T465" s="160"/>
      <c r="AT465" s="155" t="s">
        <v>131</v>
      </c>
      <c r="AU465" s="155" t="s">
        <v>83</v>
      </c>
      <c r="AV465" s="13" t="s">
        <v>128</v>
      </c>
      <c r="AW465" s="13" t="s">
        <v>30</v>
      </c>
      <c r="AX465" s="13" t="s">
        <v>81</v>
      </c>
      <c r="AY465" s="155" t="s">
        <v>122</v>
      </c>
    </row>
    <row r="466" spans="2:65" s="1" customFormat="1" ht="24.2" customHeight="1">
      <c r="B466" s="31"/>
      <c r="C466" s="128" t="s">
        <v>586</v>
      </c>
      <c r="D466" s="128" t="s">
        <v>124</v>
      </c>
      <c r="E466" s="129" t="s">
        <v>587</v>
      </c>
      <c r="F466" s="130" t="s">
        <v>588</v>
      </c>
      <c r="G466" s="131" t="s">
        <v>231</v>
      </c>
      <c r="H466" s="132">
        <v>4</v>
      </c>
      <c r="I466" s="133"/>
      <c r="J466" s="134">
        <f>ROUND(I466*H466,2)</f>
        <v>0</v>
      </c>
      <c r="K466" s="135"/>
      <c r="L466" s="31"/>
      <c r="M466" s="136" t="s">
        <v>1</v>
      </c>
      <c r="N466" s="137" t="s">
        <v>38</v>
      </c>
      <c r="P466" s="138">
        <f>O466*H466</f>
        <v>0</v>
      </c>
      <c r="Q466" s="138">
        <v>0</v>
      </c>
      <c r="R466" s="138">
        <f>Q466*H466</f>
        <v>0</v>
      </c>
      <c r="S466" s="138">
        <v>0</v>
      </c>
      <c r="T466" s="139">
        <f>S466*H466</f>
        <v>0</v>
      </c>
      <c r="AR466" s="140" t="s">
        <v>128</v>
      </c>
      <c r="AT466" s="140" t="s">
        <v>124</v>
      </c>
      <c r="AU466" s="140" t="s">
        <v>83</v>
      </c>
      <c r="AY466" s="16" t="s">
        <v>122</v>
      </c>
      <c r="BE466" s="141">
        <f>IF(N466="základní",J466,0)</f>
        <v>0</v>
      </c>
      <c r="BF466" s="141">
        <f>IF(N466="snížená",J466,0)</f>
        <v>0</v>
      </c>
      <c r="BG466" s="141">
        <f>IF(N466="zákl. přenesená",J466,0)</f>
        <v>0</v>
      </c>
      <c r="BH466" s="141">
        <f>IF(N466="sníž. přenesená",J466,0)</f>
        <v>0</v>
      </c>
      <c r="BI466" s="141">
        <f>IF(N466="nulová",J466,0)</f>
        <v>0</v>
      </c>
      <c r="BJ466" s="16" t="s">
        <v>81</v>
      </c>
      <c r="BK466" s="141">
        <f>ROUND(I466*H466,2)</f>
        <v>0</v>
      </c>
      <c r="BL466" s="16" t="s">
        <v>128</v>
      </c>
      <c r="BM466" s="140" t="s">
        <v>589</v>
      </c>
    </row>
    <row r="467" spans="2:65" s="1" customFormat="1">
      <c r="B467" s="31"/>
      <c r="D467" s="142" t="s">
        <v>129</v>
      </c>
      <c r="F467" s="143" t="s">
        <v>590</v>
      </c>
      <c r="I467" s="144"/>
      <c r="L467" s="31"/>
      <c r="M467" s="145"/>
      <c r="T467" s="55"/>
      <c r="AT467" s="16" t="s">
        <v>129</v>
      </c>
      <c r="AU467" s="16" t="s">
        <v>83</v>
      </c>
    </row>
    <row r="468" spans="2:65" s="12" customFormat="1">
      <c r="B468" s="146"/>
      <c r="D468" s="147" t="s">
        <v>131</v>
      </c>
      <c r="E468" s="148" t="s">
        <v>1</v>
      </c>
      <c r="F468" s="149" t="s">
        <v>591</v>
      </c>
      <c r="H468" s="150">
        <v>4</v>
      </c>
      <c r="I468" s="151"/>
      <c r="L468" s="146"/>
      <c r="M468" s="152"/>
      <c r="T468" s="153"/>
      <c r="AT468" s="148" t="s">
        <v>131</v>
      </c>
      <c r="AU468" s="148" t="s">
        <v>83</v>
      </c>
      <c r="AV468" s="12" t="s">
        <v>83</v>
      </c>
      <c r="AW468" s="12" t="s">
        <v>30</v>
      </c>
      <c r="AX468" s="12" t="s">
        <v>73</v>
      </c>
      <c r="AY468" s="148" t="s">
        <v>122</v>
      </c>
    </row>
    <row r="469" spans="2:65" s="13" customFormat="1">
      <c r="B469" s="154"/>
      <c r="D469" s="147" t="s">
        <v>131</v>
      </c>
      <c r="E469" s="155" t="s">
        <v>1</v>
      </c>
      <c r="F469" s="156" t="s">
        <v>133</v>
      </c>
      <c r="H469" s="157">
        <v>4</v>
      </c>
      <c r="I469" s="158"/>
      <c r="L469" s="154"/>
      <c r="M469" s="159"/>
      <c r="T469" s="160"/>
      <c r="AT469" s="155" t="s">
        <v>131</v>
      </c>
      <c r="AU469" s="155" t="s">
        <v>83</v>
      </c>
      <c r="AV469" s="13" t="s">
        <v>128</v>
      </c>
      <c r="AW469" s="13" t="s">
        <v>30</v>
      </c>
      <c r="AX469" s="13" t="s">
        <v>81</v>
      </c>
      <c r="AY469" s="155" t="s">
        <v>122</v>
      </c>
    </row>
    <row r="470" spans="2:65" s="1" customFormat="1" ht="24.2" customHeight="1">
      <c r="B470" s="31"/>
      <c r="C470" s="128" t="s">
        <v>370</v>
      </c>
      <c r="D470" s="128" t="s">
        <v>124</v>
      </c>
      <c r="E470" s="129" t="s">
        <v>592</v>
      </c>
      <c r="F470" s="130" t="s">
        <v>593</v>
      </c>
      <c r="G470" s="131" t="s">
        <v>127</v>
      </c>
      <c r="H470" s="132">
        <v>64.378</v>
      </c>
      <c r="I470" s="133"/>
      <c r="J470" s="134">
        <f>ROUND(I470*H470,2)</f>
        <v>0</v>
      </c>
      <c r="K470" s="135"/>
      <c r="L470" s="31"/>
      <c r="M470" s="136" t="s">
        <v>1</v>
      </c>
      <c r="N470" s="137" t="s">
        <v>38</v>
      </c>
      <c r="P470" s="138">
        <f>O470*H470</f>
        <v>0</v>
      </c>
      <c r="Q470" s="138">
        <v>2.0140000000000002E-2</v>
      </c>
      <c r="R470" s="138">
        <f>Q470*H470</f>
        <v>1.29657292</v>
      </c>
      <c r="S470" s="138">
        <v>0</v>
      </c>
      <c r="T470" s="139">
        <f>S470*H470</f>
        <v>0</v>
      </c>
      <c r="AR470" s="140" t="s">
        <v>128</v>
      </c>
      <c r="AT470" s="140" t="s">
        <v>124</v>
      </c>
      <c r="AU470" s="140" t="s">
        <v>83</v>
      </c>
      <c r="AY470" s="16" t="s">
        <v>122</v>
      </c>
      <c r="BE470" s="141">
        <f>IF(N470="základní",J470,0)</f>
        <v>0</v>
      </c>
      <c r="BF470" s="141">
        <f>IF(N470="snížená",J470,0)</f>
        <v>0</v>
      </c>
      <c r="BG470" s="141">
        <f>IF(N470="zákl. přenesená",J470,0)</f>
        <v>0</v>
      </c>
      <c r="BH470" s="141">
        <f>IF(N470="sníž. přenesená",J470,0)</f>
        <v>0</v>
      </c>
      <c r="BI470" s="141">
        <f>IF(N470="nulová",J470,0)</f>
        <v>0</v>
      </c>
      <c r="BJ470" s="16" t="s">
        <v>81</v>
      </c>
      <c r="BK470" s="141">
        <f>ROUND(I470*H470,2)</f>
        <v>0</v>
      </c>
      <c r="BL470" s="16" t="s">
        <v>128</v>
      </c>
      <c r="BM470" s="140" t="s">
        <v>594</v>
      </c>
    </row>
    <row r="471" spans="2:65" s="1" customFormat="1">
      <c r="B471" s="31"/>
      <c r="D471" s="142" t="s">
        <v>129</v>
      </c>
      <c r="F471" s="143" t="s">
        <v>595</v>
      </c>
      <c r="I471" s="144"/>
      <c r="L471" s="31"/>
      <c r="M471" s="145"/>
      <c r="T471" s="55"/>
      <c r="AT471" s="16" t="s">
        <v>129</v>
      </c>
      <c r="AU471" s="16" t="s">
        <v>83</v>
      </c>
    </row>
    <row r="472" spans="2:65" s="12" customFormat="1" ht="33.75">
      <c r="B472" s="146"/>
      <c r="D472" s="147" t="s">
        <v>131</v>
      </c>
      <c r="E472" s="148" t="s">
        <v>1</v>
      </c>
      <c r="F472" s="149" t="s">
        <v>596</v>
      </c>
      <c r="H472" s="150">
        <v>64.378</v>
      </c>
      <c r="I472" s="151"/>
      <c r="L472" s="146"/>
      <c r="M472" s="152"/>
      <c r="T472" s="153"/>
      <c r="AT472" s="148" t="s">
        <v>131</v>
      </c>
      <c r="AU472" s="148" t="s">
        <v>83</v>
      </c>
      <c r="AV472" s="12" t="s">
        <v>83</v>
      </c>
      <c r="AW472" s="12" t="s">
        <v>30</v>
      </c>
      <c r="AX472" s="12" t="s">
        <v>73</v>
      </c>
      <c r="AY472" s="148" t="s">
        <v>122</v>
      </c>
    </row>
    <row r="473" spans="2:65" s="13" customFormat="1">
      <c r="B473" s="154"/>
      <c r="D473" s="147" t="s">
        <v>131</v>
      </c>
      <c r="E473" s="155" t="s">
        <v>1</v>
      </c>
      <c r="F473" s="156" t="s">
        <v>133</v>
      </c>
      <c r="H473" s="157">
        <v>64.378</v>
      </c>
      <c r="I473" s="158"/>
      <c r="L473" s="154"/>
      <c r="M473" s="159"/>
      <c r="T473" s="160"/>
      <c r="AT473" s="155" t="s">
        <v>131</v>
      </c>
      <c r="AU473" s="155" t="s">
        <v>83</v>
      </c>
      <c r="AV473" s="13" t="s">
        <v>128</v>
      </c>
      <c r="AW473" s="13" t="s">
        <v>30</v>
      </c>
      <c r="AX473" s="13" t="s">
        <v>81</v>
      </c>
      <c r="AY473" s="155" t="s">
        <v>122</v>
      </c>
    </row>
    <row r="474" spans="2:65" s="1" customFormat="1" ht="24.2" customHeight="1">
      <c r="B474" s="31"/>
      <c r="C474" s="128" t="s">
        <v>597</v>
      </c>
      <c r="D474" s="128" t="s">
        <v>124</v>
      </c>
      <c r="E474" s="129" t="s">
        <v>598</v>
      </c>
      <c r="F474" s="130" t="s">
        <v>599</v>
      </c>
      <c r="G474" s="131" t="s">
        <v>127</v>
      </c>
      <c r="H474" s="132">
        <v>19.312999999999999</v>
      </c>
      <c r="I474" s="133"/>
      <c r="J474" s="134">
        <f>ROUND(I474*H474,2)</f>
        <v>0</v>
      </c>
      <c r="K474" s="135"/>
      <c r="L474" s="31"/>
      <c r="M474" s="136" t="s">
        <v>1</v>
      </c>
      <c r="N474" s="137" t="s">
        <v>38</v>
      </c>
      <c r="P474" s="138">
        <f>O474*H474</f>
        <v>0</v>
      </c>
      <c r="Q474" s="138">
        <v>1.5299999999999999E-3</v>
      </c>
      <c r="R474" s="138">
        <f>Q474*H474</f>
        <v>2.9548889999999998E-2</v>
      </c>
      <c r="S474" s="138">
        <v>0</v>
      </c>
      <c r="T474" s="139">
        <f>S474*H474</f>
        <v>0</v>
      </c>
      <c r="AR474" s="140" t="s">
        <v>128</v>
      </c>
      <c r="AT474" s="140" t="s">
        <v>124</v>
      </c>
      <c r="AU474" s="140" t="s">
        <v>83</v>
      </c>
      <c r="AY474" s="16" t="s">
        <v>122</v>
      </c>
      <c r="BE474" s="141">
        <f>IF(N474="základní",J474,0)</f>
        <v>0</v>
      </c>
      <c r="BF474" s="141">
        <f>IF(N474="snížená",J474,0)</f>
        <v>0</v>
      </c>
      <c r="BG474" s="141">
        <f>IF(N474="zákl. přenesená",J474,0)</f>
        <v>0</v>
      </c>
      <c r="BH474" s="141">
        <f>IF(N474="sníž. přenesená",J474,0)</f>
        <v>0</v>
      </c>
      <c r="BI474" s="141">
        <f>IF(N474="nulová",J474,0)</f>
        <v>0</v>
      </c>
      <c r="BJ474" s="16" t="s">
        <v>81</v>
      </c>
      <c r="BK474" s="141">
        <f>ROUND(I474*H474,2)</f>
        <v>0</v>
      </c>
      <c r="BL474" s="16" t="s">
        <v>128</v>
      </c>
      <c r="BM474" s="140" t="s">
        <v>600</v>
      </c>
    </row>
    <row r="475" spans="2:65" s="1" customFormat="1">
      <c r="B475" s="31"/>
      <c r="D475" s="142" t="s">
        <v>129</v>
      </c>
      <c r="F475" s="143" t="s">
        <v>601</v>
      </c>
      <c r="I475" s="144"/>
      <c r="L475" s="31"/>
      <c r="M475" s="145"/>
      <c r="T475" s="55"/>
      <c r="AT475" s="16" t="s">
        <v>129</v>
      </c>
      <c r="AU475" s="16" t="s">
        <v>83</v>
      </c>
    </row>
    <row r="476" spans="2:65" s="14" customFormat="1" ht="22.5">
      <c r="B476" s="161"/>
      <c r="D476" s="147" t="s">
        <v>131</v>
      </c>
      <c r="E476" s="162" t="s">
        <v>1</v>
      </c>
      <c r="F476" s="163" t="s">
        <v>602</v>
      </c>
      <c r="H476" s="162" t="s">
        <v>1</v>
      </c>
      <c r="I476" s="164"/>
      <c r="L476" s="161"/>
      <c r="M476" s="165"/>
      <c r="T476" s="166"/>
      <c r="AT476" s="162" t="s">
        <v>131</v>
      </c>
      <c r="AU476" s="162" t="s">
        <v>83</v>
      </c>
      <c r="AV476" s="14" t="s">
        <v>81</v>
      </c>
      <c r="AW476" s="14" t="s">
        <v>30</v>
      </c>
      <c r="AX476" s="14" t="s">
        <v>73</v>
      </c>
      <c r="AY476" s="162" t="s">
        <v>122</v>
      </c>
    </row>
    <row r="477" spans="2:65" s="12" customFormat="1">
      <c r="B477" s="146"/>
      <c r="D477" s="147" t="s">
        <v>131</v>
      </c>
      <c r="E477" s="148" t="s">
        <v>1</v>
      </c>
      <c r="F477" s="149" t="s">
        <v>585</v>
      </c>
      <c r="H477" s="150">
        <v>19.312999999999999</v>
      </c>
      <c r="I477" s="151"/>
      <c r="L477" s="146"/>
      <c r="M477" s="152"/>
      <c r="T477" s="153"/>
      <c r="AT477" s="148" t="s">
        <v>131</v>
      </c>
      <c r="AU477" s="148" t="s">
        <v>83</v>
      </c>
      <c r="AV477" s="12" t="s">
        <v>83</v>
      </c>
      <c r="AW477" s="12" t="s">
        <v>30</v>
      </c>
      <c r="AX477" s="12" t="s">
        <v>73</v>
      </c>
      <c r="AY477" s="148" t="s">
        <v>122</v>
      </c>
    </row>
    <row r="478" spans="2:65" s="13" customFormat="1">
      <c r="B478" s="154"/>
      <c r="D478" s="147" t="s">
        <v>131</v>
      </c>
      <c r="E478" s="155" t="s">
        <v>1</v>
      </c>
      <c r="F478" s="156" t="s">
        <v>133</v>
      </c>
      <c r="H478" s="157">
        <v>19.312999999999999</v>
      </c>
      <c r="I478" s="158"/>
      <c r="L478" s="154"/>
      <c r="M478" s="159"/>
      <c r="T478" s="160"/>
      <c r="AT478" s="155" t="s">
        <v>131</v>
      </c>
      <c r="AU478" s="155" t="s">
        <v>83</v>
      </c>
      <c r="AV478" s="13" t="s">
        <v>128</v>
      </c>
      <c r="AW478" s="13" t="s">
        <v>30</v>
      </c>
      <c r="AX478" s="13" t="s">
        <v>81</v>
      </c>
      <c r="AY478" s="155" t="s">
        <v>122</v>
      </c>
    </row>
    <row r="479" spans="2:65" s="1" customFormat="1" ht="24.2" customHeight="1">
      <c r="B479" s="31"/>
      <c r="C479" s="128" t="s">
        <v>376</v>
      </c>
      <c r="D479" s="128" t="s">
        <v>124</v>
      </c>
      <c r="E479" s="129" t="s">
        <v>603</v>
      </c>
      <c r="F479" s="130" t="s">
        <v>604</v>
      </c>
      <c r="G479" s="131" t="s">
        <v>127</v>
      </c>
      <c r="H479" s="132">
        <v>186.87799999999999</v>
      </c>
      <c r="I479" s="133"/>
      <c r="J479" s="134">
        <f>ROUND(I479*H479,2)</f>
        <v>0</v>
      </c>
      <c r="K479" s="135"/>
      <c r="L479" s="31"/>
      <c r="M479" s="136" t="s">
        <v>1</v>
      </c>
      <c r="N479" s="137" t="s">
        <v>38</v>
      </c>
      <c r="P479" s="138">
        <f>O479*H479</f>
        <v>0</v>
      </c>
      <c r="Q479" s="138">
        <v>2.0999999999999999E-3</v>
      </c>
      <c r="R479" s="138">
        <f>Q479*H479</f>
        <v>0.39244379999999995</v>
      </c>
      <c r="S479" s="138">
        <v>0</v>
      </c>
      <c r="T479" s="139">
        <f>S479*H479</f>
        <v>0</v>
      </c>
      <c r="AR479" s="140" t="s">
        <v>128</v>
      </c>
      <c r="AT479" s="140" t="s">
        <v>124</v>
      </c>
      <c r="AU479" s="140" t="s">
        <v>83</v>
      </c>
      <c r="AY479" s="16" t="s">
        <v>122</v>
      </c>
      <c r="BE479" s="141">
        <f>IF(N479="základní",J479,0)</f>
        <v>0</v>
      </c>
      <c r="BF479" s="141">
        <f>IF(N479="snížená",J479,0)</f>
        <v>0</v>
      </c>
      <c r="BG479" s="141">
        <f>IF(N479="zákl. přenesená",J479,0)</f>
        <v>0</v>
      </c>
      <c r="BH479" s="141">
        <f>IF(N479="sníž. přenesená",J479,0)</f>
        <v>0</v>
      </c>
      <c r="BI479" s="141">
        <f>IF(N479="nulová",J479,0)</f>
        <v>0</v>
      </c>
      <c r="BJ479" s="16" t="s">
        <v>81</v>
      </c>
      <c r="BK479" s="141">
        <f>ROUND(I479*H479,2)</f>
        <v>0</v>
      </c>
      <c r="BL479" s="16" t="s">
        <v>128</v>
      </c>
      <c r="BM479" s="140" t="s">
        <v>605</v>
      </c>
    </row>
    <row r="480" spans="2:65" s="1" customFormat="1">
      <c r="B480" s="31"/>
      <c r="D480" s="142" t="s">
        <v>129</v>
      </c>
      <c r="F480" s="143" t="s">
        <v>606</v>
      </c>
      <c r="I480" s="144"/>
      <c r="L480" s="31"/>
      <c r="M480" s="145"/>
      <c r="T480" s="55"/>
      <c r="AT480" s="16" t="s">
        <v>129</v>
      </c>
      <c r="AU480" s="16" t="s">
        <v>83</v>
      </c>
    </row>
    <row r="481" spans="2:65" s="14" customFormat="1" ht="22.5">
      <c r="B481" s="161"/>
      <c r="D481" s="147" t="s">
        <v>131</v>
      </c>
      <c r="E481" s="162" t="s">
        <v>1</v>
      </c>
      <c r="F481" s="163" t="s">
        <v>607</v>
      </c>
      <c r="H481" s="162" t="s">
        <v>1</v>
      </c>
      <c r="I481" s="164"/>
      <c r="L481" s="161"/>
      <c r="M481" s="165"/>
      <c r="T481" s="166"/>
      <c r="AT481" s="162" t="s">
        <v>131</v>
      </c>
      <c r="AU481" s="162" t="s">
        <v>83</v>
      </c>
      <c r="AV481" s="14" t="s">
        <v>81</v>
      </c>
      <c r="AW481" s="14" t="s">
        <v>30</v>
      </c>
      <c r="AX481" s="14" t="s">
        <v>73</v>
      </c>
      <c r="AY481" s="162" t="s">
        <v>122</v>
      </c>
    </row>
    <row r="482" spans="2:65" s="12" customFormat="1" ht="22.5">
      <c r="B482" s="146"/>
      <c r="D482" s="147" t="s">
        <v>131</v>
      </c>
      <c r="E482" s="148" t="s">
        <v>1</v>
      </c>
      <c r="F482" s="149" t="s">
        <v>608</v>
      </c>
      <c r="H482" s="150">
        <v>186.87799999999999</v>
      </c>
      <c r="I482" s="151"/>
      <c r="L482" s="146"/>
      <c r="M482" s="152"/>
      <c r="T482" s="153"/>
      <c r="AT482" s="148" t="s">
        <v>131</v>
      </c>
      <c r="AU482" s="148" t="s">
        <v>83</v>
      </c>
      <c r="AV482" s="12" t="s">
        <v>83</v>
      </c>
      <c r="AW482" s="12" t="s">
        <v>30</v>
      </c>
      <c r="AX482" s="12" t="s">
        <v>73</v>
      </c>
      <c r="AY482" s="148" t="s">
        <v>122</v>
      </c>
    </row>
    <row r="483" spans="2:65" s="13" customFormat="1">
      <c r="B483" s="154"/>
      <c r="D483" s="147" t="s">
        <v>131</v>
      </c>
      <c r="E483" s="155" t="s">
        <v>1</v>
      </c>
      <c r="F483" s="156" t="s">
        <v>133</v>
      </c>
      <c r="H483" s="157">
        <v>186.87799999999999</v>
      </c>
      <c r="I483" s="158"/>
      <c r="L483" s="154"/>
      <c r="M483" s="159"/>
      <c r="T483" s="160"/>
      <c r="AT483" s="155" t="s">
        <v>131</v>
      </c>
      <c r="AU483" s="155" t="s">
        <v>83</v>
      </c>
      <c r="AV483" s="13" t="s">
        <v>128</v>
      </c>
      <c r="AW483" s="13" t="s">
        <v>30</v>
      </c>
      <c r="AX483" s="13" t="s">
        <v>81</v>
      </c>
      <c r="AY483" s="155" t="s">
        <v>122</v>
      </c>
    </row>
    <row r="484" spans="2:65" s="1" customFormat="1" ht="24.2" customHeight="1">
      <c r="B484" s="31"/>
      <c r="C484" s="128" t="s">
        <v>609</v>
      </c>
      <c r="D484" s="128" t="s">
        <v>124</v>
      </c>
      <c r="E484" s="129" t="s">
        <v>610</v>
      </c>
      <c r="F484" s="130" t="s">
        <v>611</v>
      </c>
      <c r="G484" s="131" t="s">
        <v>127</v>
      </c>
      <c r="H484" s="132">
        <v>122.5</v>
      </c>
      <c r="I484" s="133"/>
      <c r="J484" s="134">
        <f>ROUND(I484*H484,2)</f>
        <v>0</v>
      </c>
      <c r="K484" s="135"/>
      <c r="L484" s="31"/>
      <c r="M484" s="136" t="s">
        <v>1</v>
      </c>
      <c r="N484" s="137" t="s">
        <v>38</v>
      </c>
      <c r="P484" s="138">
        <f>O484*H484</f>
        <v>0</v>
      </c>
      <c r="Q484" s="138">
        <v>0.126</v>
      </c>
      <c r="R484" s="138">
        <f>Q484*H484</f>
        <v>15.435</v>
      </c>
      <c r="S484" s="138">
        <v>2.2499999999999999E-2</v>
      </c>
      <c r="T484" s="139">
        <f>S484*H484</f>
        <v>2.7562500000000001</v>
      </c>
      <c r="AR484" s="140" t="s">
        <v>128</v>
      </c>
      <c r="AT484" s="140" t="s">
        <v>124</v>
      </c>
      <c r="AU484" s="140" t="s">
        <v>83</v>
      </c>
      <c r="AY484" s="16" t="s">
        <v>122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6" t="s">
        <v>81</v>
      </c>
      <c r="BK484" s="141">
        <f>ROUND(I484*H484,2)</f>
        <v>0</v>
      </c>
      <c r="BL484" s="16" t="s">
        <v>128</v>
      </c>
      <c r="BM484" s="140" t="s">
        <v>612</v>
      </c>
    </row>
    <row r="485" spans="2:65" s="1" customFormat="1">
      <c r="B485" s="31"/>
      <c r="D485" s="142" t="s">
        <v>129</v>
      </c>
      <c r="F485" s="143" t="s">
        <v>613</v>
      </c>
      <c r="I485" s="144"/>
      <c r="L485" s="31"/>
      <c r="M485" s="145"/>
      <c r="T485" s="55"/>
      <c r="AT485" s="16" t="s">
        <v>129</v>
      </c>
      <c r="AU485" s="16" t="s">
        <v>83</v>
      </c>
    </row>
    <row r="486" spans="2:65" s="12" customFormat="1" ht="33.75">
      <c r="B486" s="146"/>
      <c r="D486" s="147" t="s">
        <v>131</v>
      </c>
      <c r="E486" s="148" t="s">
        <v>1</v>
      </c>
      <c r="F486" s="149" t="s">
        <v>614</v>
      </c>
      <c r="H486" s="150">
        <v>122.5</v>
      </c>
      <c r="I486" s="151"/>
      <c r="L486" s="146"/>
      <c r="M486" s="152"/>
      <c r="T486" s="153"/>
      <c r="AT486" s="148" t="s">
        <v>131</v>
      </c>
      <c r="AU486" s="148" t="s">
        <v>83</v>
      </c>
      <c r="AV486" s="12" t="s">
        <v>83</v>
      </c>
      <c r="AW486" s="12" t="s">
        <v>30</v>
      </c>
      <c r="AX486" s="12" t="s">
        <v>73</v>
      </c>
      <c r="AY486" s="148" t="s">
        <v>122</v>
      </c>
    </row>
    <row r="487" spans="2:65" s="13" customFormat="1">
      <c r="B487" s="154"/>
      <c r="D487" s="147" t="s">
        <v>131</v>
      </c>
      <c r="E487" s="155" t="s">
        <v>1</v>
      </c>
      <c r="F487" s="156" t="s">
        <v>133</v>
      </c>
      <c r="H487" s="157">
        <v>122.5</v>
      </c>
      <c r="I487" s="158"/>
      <c r="L487" s="154"/>
      <c r="M487" s="159"/>
      <c r="T487" s="160"/>
      <c r="AT487" s="155" t="s">
        <v>131</v>
      </c>
      <c r="AU487" s="155" t="s">
        <v>83</v>
      </c>
      <c r="AV487" s="13" t="s">
        <v>128</v>
      </c>
      <c r="AW487" s="13" t="s">
        <v>30</v>
      </c>
      <c r="AX487" s="13" t="s">
        <v>81</v>
      </c>
      <c r="AY487" s="155" t="s">
        <v>122</v>
      </c>
    </row>
    <row r="488" spans="2:65" s="1" customFormat="1" ht="33" customHeight="1">
      <c r="B488" s="31"/>
      <c r="C488" s="128" t="s">
        <v>382</v>
      </c>
      <c r="D488" s="128" t="s">
        <v>124</v>
      </c>
      <c r="E488" s="129" t="s">
        <v>615</v>
      </c>
      <c r="F488" s="130" t="s">
        <v>616</v>
      </c>
      <c r="G488" s="131" t="s">
        <v>127</v>
      </c>
      <c r="H488" s="132">
        <v>122.5</v>
      </c>
      <c r="I488" s="133"/>
      <c r="J488" s="134">
        <f>ROUND(I488*H488,2)</f>
        <v>0</v>
      </c>
      <c r="K488" s="135"/>
      <c r="L488" s="31"/>
      <c r="M488" s="136" t="s">
        <v>1</v>
      </c>
      <c r="N488" s="137" t="s">
        <v>38</v>
      </c>
      <c r="P488" s="138">
        <f>O488*H488</f>
        <v>0</v>
      </c>
      <c r="Q488" s="138">
        <v>2.52E-2</v>
      </c>
      <c r="R488" s="138">
        <f>Q488*H488</f>
        <v>3.0870000000000002</v>
      </c>
      <c r="S488" s="138">
        <v>4.4999999999999997E-3</v>
      </c>
      <c r="T488" s="139">
        <f>S488*H488</f>
        <v>0.55124999999999991</v>
      </c>
      <c r="AR488" s="140" t="s">
        <v>128</v>
      </c>
      <c r="AT488" s="140" t="s">
        <v>124</v>
      </c>
      <c r="AU488" s="140" t="s">
        <v>83</v>
      </c>
      <c r="AY488" s="16" t="s">
        <v>122</v>
      </c>
      <c r="BE488" s="141">
        <f>IF(N488="základní",J488,0)</f>
        <v>0</v>
      </c>
      <c r="BF488" s="141">
        <f>IF(N488="snížená",J488,0)</f>
        <v>0</v>
      </c>
      <c r="BG488" s="141">
        <f>IF(N488="zákl. přenesená",J488,0)</f>
        <v>0</v>
      </c>
      <c r="BH488" s="141">
        <f>IF(N488="sníž. přenesená",J488,0)</f>
        <v>0</v>
      </c>
      <c r="BI488" s="141">
        <f>IF(N488="nulová",J488,0)</f>
        <v>0</v>
      </c>
      <c r="BJ488" s="16" t="s">
        <v>81</v>
      </c>
      <c r="BK488" s="141">
        <f>ROUND(I488*H488,2)</f>
        <v>0</v>
      </c>
      <c r="BL488" s="16" t="s">
        <v>128</v>
      </c>
      <c r="BM488" s="140" t="s">
        <v>617</v>
      </c>
    </row>
    <row r="489" spans="2:65" s="1" customFormat="1">
      <c r="B489" s="31"/>
      <c r="D489" s="142" t="s">
        <v>129</v>
      </c>
      <c r="F489" s="143" t="s">
        <v>618</v>
      </c>
      <c r="I489" s="144"/>
      <c r="L489" s="31"/>
      <c r="M489" s="145"/>
      <c r="T489" s="55"/>
      <c r="AT489" s="16" t="s">
        <v>129</v>
      </c>
      <c r="AU489" s="16" t="s">
        <v>83</v>
      </c>
    </row>
    <row r="490" spans="2:65" s="12" customFormat="1" ht="33.75">
      <c r="B490" s="146"/>
      <c r="D490" s="147" t="s">
        <v>131</v>
      </c>
      <c r="E490" s="148" t="s">
        <v>1</v>
      </c>
      <c r="F490" s="149" t="s">
        <v>614</v>
      </c>
      <c r="H490" s="150">
        <v>122.5</v>
      </c>
      <c r="I490" s="151"/>
      <c r="L490" s="146"/>
      <c r="M490" s="152"/>
      <c r="T490" s="153"/>
      <c r="AT490" s="148" t="s">
        <v>131</v>
      </c>
      <c r="AU490" s="148" t="s">
        <v>83</v>
      </c>
      <c r="AV490" s="12" t="s">
        <v>83</v>
      </c>
      <c r="AW490" s="12" t="s">
        <v>30</v>
      </c>
      <c r="AX490" s="12" t="s">
        <v>73</v>
      </c>
      <c r="AY490" s="148" t="s">
        <v>122</v>
      </c>
    </row>
    <row r="491" spans="2:65" s="13" customFormat="1">
      <c r="B491" s="154"/>
      <c r="D491" s="147" t="s">
        <v>131</v>
      </c>
      <c r="E491" s="155" t="s">
        <v>1</v>
      </c>
      <c r="F491" s="156" t="s">
        <v>133</v>
      </c>
      <c r="H491" s="157">
        <v>122.5</v>
      </c>
      <c r="I491" s="158"/>
      <c r="L491" s="154"/>
      <c r="M491" s="159"/>
      <c r="T491" s="160"/>
      <c r="AT491" s="155" t="s">
        <v>131</v>
      </c>
      <c r="AU491" s="155" t="s">
        <v>83</v>
      </c>
      <c r="AV491" s="13" t="s">
        <v>128</v>
      </c>
      <c r="AW491" s="13" t="s">
        <v>30</v>
      </c>
      <c r="AX491" s="13" t="s">
        <v>81</v>
      </c>
      <c r="AY491" s="155" t="s">
        <v>122</v>
      </c>
    </row>
    <row r="492" spans="2:65" s="1" customFormat="1" ht="33" customHeight="1">
      <c r="B492" s="31"/>
      <c r="C492" s="128" t="s">
        <v>619</v>
      </c>
      <c r="D492" s="128" t="s">
        <v>124</v>
      </c>
      <c r="E492" s="129" t="s">
        <v>620</v>
      </c>
      <c r="F492" s="130" t="s">
        <v>621</v>
      </c>
      <c r="G492" s="131" t="s">
        <v>127</v>
      </c>
      <c r="H492" s="132">
        <v>0.37</v>
      </c>
      <c r="I492" s="133"/>
      <c r="J492" s="134">
        <f>ROUND(I492*H492,2)</f>
        <v>0</v>
      </c>
      <c r="K492" s="135"/>
      <c r="L492" s="31"/>
      <c r="M492" s="136" t="s">
        <v>1</v>
      </c>
      <c r="N492" s="137" t="s">
        <v>38</v>
      </c>
      <c r="P492" s="138">
        <f>O492*H492</f>
        <v>0</v>
      </c>
      <c r="Q492" s="138">
        <v>2.3981082E-3</v>
      </c>
      <c r="R492" s="138">
        <f>Q492*H492</f>
        <v>8.8730003400000002E-4</v>
      </c>
      <c r="S492" s="138">
        <v>0</v>
      </c>
      <c r="T492" s="139">
        <f>S492*H492</f>
        <v>0</v>
      </c>
      <c r="AR492" s="140" t="s">
        <v>128</v>
      </c>
      <c r="AT492" s="140" t="s">
        <v>124</v>
      </c>
      <c r="AU492" s="140" t="s">
        <v>83</v>
      </c>
      <c r="AY492" s="16" t="s">
        <v>122</v>
      </c>
      <c r="BE492" s="141">
        <f>IF(N492="základní",J492,0)</f>
        <v>0</v>
      </c>
      <c r="BF492" s="141">
        <f>IF(N492="snížená",J492,0)</f>
        <v>0</v>
      </c>
      <c r="BG492" s="141">
        <f>IF(N492="zákl. přenesená",J492,0)</f>
        <v>0</v>
      </c>
      <c r="BH492" s="141">
        <f>IF(N492="sníž. přenesená",J492,0)</f>
        <v>0</v>
      </c>
      <c r="BI492" s="141">
        <f>IF(N492="nulová",J492,0)</f>
        <v>0</v>
      </c>
      <c r="BJ492" s="16" t="s">
        <v>81</v>
      </c>
      <c r="BK492" s="141">
        <f>ROUND(I492*H492,2)</f>
        <v>0</v>
      </c>
      <c r="BL492" s="16" t="s">
        <v>128</v>
      </c>
      <c r="BM492" s="140" t="s">
        <v>622</v>
      </c>
    </row>
    <row r="493" spans="2:65" s="1" customFormat="1">
      <c r="B493" s="31"/>
      <c r="D493" s="142" t="s">
        <v>129</v>
      </c>
      <c r="F493" s="143" t="s">
        <v>623</v>
      </c>
      <c r="I493" s="144"/>
      <c r="L493" s="31"/>
      <c r="M493" s="145"/>
      <c r="T493" s="55"/>
      <c r="AT493" s="16" t="s">
        <v>129</v>
      </c>
      <c r="AU493" s="16" t="s">
        <v>83</v>
      </c>
    </row>
    <row r="494" spans="2:65" s="12" customFormat="1" ht="33.75">
      <c r="B494" s="146"/>
      <c r="D494" s="147" t="s">
        <v>131</v>
      </c>
      <c r="E494" s="148" t="s">
        <v>1</v>
      </c>
      <c r="F494" s="149" t="s">
        <v>624</v>
      </c>
      <c r="H494" s="150">
        <v>0.37</v>
      </c>
      <c r="I494" s="151"/>
      <c r="L494" s="146"/>
      <c r="M494" s="152"/>
      <c r="T494" s="153"/>
      <c r="AT494" s="148" t="s">
        <v>131</v>
      </c>
      <c r="AU494" s="148" t="s">
        <v>83</v>
      </c>
      <c r="AV494" s="12" t="s">
        <v>83</v>
      </c>
      <c r="AW494" s="12" t="s">
        <v>30</v>
      </c>
      <c r="AX494" s="12" t="s">
        <v>73</v>
      </c>
      <c r="AY494" s="148" t="s">
        <v>122</v>
      </c>
    </row>
    <row r="495" spans="2:65" s="13" customFormat="1">
      <c r="B495" s="154"/>
      <c r="D495" s="147" t="s">
        <v>131</v>
      </c>
      <c r="E495" s="155" t="s">
        <v>1</v>
      </c>
      <c r="F495" s="156" t="s">
        <v>133</v>
      </c>
      <c r="H495" s="157">
        <v>0.37</v>
      </c>
      <c r="I495" s="158"/>
      <c r="L495" s="154"/>
      <c r="M495" s="159"/>
      <c r="T495" s="160"/>
      <c r="AT495" s="155" t="s">
        <v>131</v>
      </c>
      <c r="AU495" s="155" t="s">
        <v>83</v>
      </c>
      <c r="AV495" s="13" t="s">
        <v>128</v>
      </c>
      <c r="AW495" s="13" t="s">
        <v>30</v>
      </c>
      <c r="AX495" s="13" t="s">
        <v>81</v>
      </c>
      <c r="AY495" s="155" t="s">
        <v>122</v>
      </c>
    </row>
    <row r="496" spans="2:65" s="11" customFormat="1" ht="22.9" customHeight="1">
      <c r="B496" s="116"/>
      <c r="D496" s="117" t="s">
        <v>72</v>
      </c>
      <c r="E496" s="126" t="s">
        <v>625</v>
      </c>
      <c r="F496" s="126" t="s">
        <v>626</v>
      </c>
      <c r="I496" s="119"/>
      <c r="J496" s="127">
        <f>BK496</f>
        <v>0</v>
      </c>
      <c r="L496" s="116"/>
      <c r="M496" s="121"/>
      <c r="P496" s="122">
        <f>SUM(P497:P541)</f>
        <v>0</v>
      </c>
      <c r="R496" s="122">
        <f>SUM(R497:R541)</f>
        <v>0</v>
      </c>
      <c r="T496" s="123">
        <f>SUM(T497:T541)</f>
        <v>0</v>
      </c>
      <c r="AR496" s="117" t="s">
        <v>81</v>
      </c>
      <c r="AT496" s="124" t="s">
        <v>72</v>
      </c>
      <c r="AU496" s="124" t="s">
        <v>81</v>
      </c>
      <c r="AY496" s="117" t="s">
        <v>122</v>
      </c>
      <c r="BK496" s="125">
        <f>SUM(BK497:BK541)</f>
        <v>0</v>
      </c>
    </row>
    <row r="497" spans="2:65" s="1" customFormat="1" ht="33" customHeight="1">
      <c r="B497" s="31"/>
      <c r="C497" s="128" t="s">
        <v>385</v>
      </c>
      <c r="D497" s="128" t="s">
        <v>124</v>
      </c>
      <c r="E497" s="129" t="s">
        <v>627</v>
      </c>
      <c r="F497" s="130" t="s">
        <v>628</v>
      </c>
      <c r="G497" s="131" t="s">
        <v>224</v>
      </c>
      <c r="H497" s="132">
        <v>3.661</v>
      </c>
      <c r="I497" s="133"/>
      <c r="J497" s="134">
        <f>ROUND(I497*H497,2)</f>
        <v>0</v>
      </c>
      <c r="K497" s="135"/>
      <c r="L497" s="31"/>
      <c r="M497" s="136" t="s">
        <v>1</v>
      </c>
      <c r="N497" s="137" t="s">
        <v>38</v>
      </c>
      <c r="P497" s="138">
        <f>O497*H497</f>
        <v>0</v>
      </c>
      <c r="Q497" s="138">
        <v>0</v>
      </c>
      <c r="R497" s="138">
        <f>Q497*H497</f>
        <v>0</v>
      </c>
      <c r="S497" s="138">
        <v>0</v>
      </c>
      <c r="T497" s="139">
        <f>S497*H497</f>
        <v>0</v>
      </c>
      <c r="AR497" s="140" t="s">
        <v>128</v>
      </c>
      <c r="AT497" s="140" t="s">
        <v>124</v>
      </c>
      <c r="AU497" s="140" t="s">
        <v>83</v>
      </c>
      <c r="AY497" s="16" t="s">
        <v>122</v>
      </c>
      <c r="BE497" s="141">
        <f>IF(N497="základní",J497,0)</f>
        <v>0</v>
      </c>
      <c r="BF497" s="141">
        <f>IF(N497="snížená",J497,0)</f>
        <v>0</v>
      </c>
      <c r="BG497" s="141">
        <f>IF(N497="zákl. přenesená",J497,0)</f>
        <v>0</v>
      </c>
      <c r="BH497" s="141">
        <f>IF(N497="sníž. přenesená",J497,0)</f>
        <v>0</v>
      </c>
      <c r="BI497" s="141">
        <f>IF(N497="nulová",J497,0)</f>
        <v>0</v>
      </c>
      <c r="BJ497" s="16" t="s">
        <v>81</v>
      </c>
      <c r="BK497" s="141">
        <f>ROUND(I497*H497,2)</f>
        <v>0</v>
      </c>
      <c r="BL497" s="16" t="s">
        <v>128</v>
      </c>
      <c r="BM497" s="140" t="s">
        <v>629</v>
      </c>
    </row>
    <row r="498" spans="2:65" s="1" customFormat="1">
      <c r="B498" s="31"/>
      <c r="D498" s="142" t="s">
        <v>129</v>
      </c>
      <c r="F498" s="143" t="s">
        <v>630</v>
      </c>
      <c r="I498" s="144"/>
      <c r="L498" s="31"/>
      <c r="M498" s="145"/>
      <c r="T498" s="55"/>
      <c r="AT498" s="16" t="s">
        <v>129</v>
      </c>
      <c r="AU498" s="16" t="s">
        <v>83</v>
      </c>
    </row>
    <row r="499" spans="2:65" s="12" customFormat="1" ht="22.5">
      <c r="B499" s="146"/>
      <c r="D499" s="147" t="s">
        <v>131</v>
      </c>
      <c r="E499" s="148" t="s">
        <v>1</v>
      </c>
      <c r="F499" s="149" t="s">
        <v>631</v>
      </c>
      <c r="H499" s="150">
        <v>3.661</v>
      </c>
      <c r="I499" s="151"/>
      <c r="L499" s="146"/>
      <c r="M499" s="152"/>
      <c r="T499" s="153"/>
      <c r="AT499" s="148" t="s">
        <v>131</v>
      </c>
      <c r="AU499" s="148" t="s">
        <v>83</v>
      </c>
      <c r="AV499" s="12" t="s">
        <v>83</v>
      </c>
      <c r="AW499" s="12" t="s">
        <v>30</v>
      </c>
      <c r="AX499" s="12" t="s">
        <v>73</v>
      </c>
      <c r="AY499" s="148" t="s">
        <v>122</v>
      </c>
    </row>
    <row r="500" spans="2:65" s="13" customFormat="1">
      <c r="B500" s="154"/>
      <c r="D500" s="147" t="s">
        <v>131</v>
      </c>
      <c r="E500" s="155" t="s">
        <v>1</v>
      </c>
      <c r="F500" s="156" t="s">
        <v>133</v>
      </c>
      <c r="H500" s="157">
        <v>3.661</v>
      </c>
      <c r="I500" s="158"/>
      <c r="L500" s="154"/>
      <c r="M500" s="159"/>
      <c r="T500" s="160"/>
      <c r="AT500" s="155" t="s">
        <v>131</v>
      </c>
      <c r="AU500" s="155" t="s">
        <v>83</v>
      </c>
      <c r="AV500" s="13" t="s">
        <v>128</v>
      </c>
      <c r="AW500" s="13" t="s">
        <v>30</v>
      </c>
      <c r="AX500" s="13" t="s">
        <v>81</v>
      </c>
      <c r="AY500" s="155" t="s">
        <v>122</v>
      </c>
    </row>
    <row r="501" spans="2:65" s="1" customFormat="1" ht="24.2" customHeight="1">
      <c r="B501" s="31"/>
      <c r="C501" s="128" t="s">
        <v>632</v>
      </c>
      <c r="D501" s="128" t="s">
        <v>124</v>
      </c>
      <c r="E501" s="129" t="s">
        <v>633</v>
      </c>
      <c r="F501" s="130" t="s">
        <v>634</v>
      </c>
      <c r="G501" s="131" t="s">
        <v>224</v>
      </c>
      <c r="H501" s="132">
        <v>73.290000000000006</v>
      </c>
      <c r="I501" s="133"/>
      <c r="J501" s="134">
        <f>ROUND(I501*H501,2)</f>
        <v>0</v>
      </c>
      <c r="K501" s="135"/>
      <c r="L501" s="31"/>
      <c r="M501" s="136" t="s">
        <v>1</v>
      </c>
      <c r="N501" s="137" t="s">
        <v>38</v>
      </c>
      <c r="P501" s="138">
        <f>O501*H501</f>
        <v>0</v>
      </c>
      <c r="Q501" s="138">
        <v>0</v>
      </c>
      <c r="R501" s="138">
        <f>Q501*H501</f>
        <v>0</v>
      </c>
      <c r="S501" s="138">
        <v>0</v>
      </c>
      <c r="T501" s="139">
        <f>S501*H501</f>
        <v>0</v>
      </c>
      <c r="AR501" s="140" t="s">
        <v>128</v>
      </c>
      <c r="AT501" s="140" t="s">
        <v>124</v>
      </c>
      <c r="AU501" s="140" t="s">
        <v>83</v>
      </c>
      <c r="AY501" s="16" t="s">
        <v>122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6" t="s">
        <v>81</v>
      </c>
      <c r="BK501" s="141">
        <f>ROUND(I501*H501,2)</f>
        <v>0</v>
      </c>
      <c r="BL501" s="16" t="s">
        <v>128</v>
      </c>
      <c r="BM501" s="140" t="s">
        <v>635</v>
      </c>
    </row>
    <row r="502" spans="2:65" s="1" customFormat="1">
      <c r="B502" s="31"/>
      <c r="D502" s="142" t="s">
        <v>129</v>
      </c>
      <c r="F502" s="143" t="s">
        <v>636</v>
      </c>
      <c r="I502" s="144"/>
      <c r="L502" s="31"/>
      <c r="M502" s="145"/>
      <c r="T502" s="55"/>
      <c r="AT502" s="16" t="s">
        <v>129</v>
      </c>
      <c r="AU502" s="16" t="s">
        <v>83</v>
      </c>
    </row>
    <row r="503" spans="2:65" s="14" customFormat="1" ht="22.5">
      <c r="B503" s="161"/>
      <c r="D503" s="147" t="s">
        <v>131</v>
      </c>
      <c r="E503" s="162" t="s">
        <v>1</v>
      </c>
      <c r="F503" s="163" t="s">
        <v>637</v>
      </c>
      <c r="H503" s="162" t="s">
        <v>1</v>
      </c>
      <c r="I503" s="164"/>
      <c r="L503" s="161"/>
      <c r="M503" s="165"/>
      <c r="T503" s="166"/>
      <c r="AT503" s="162" t="s">
        <v>131</v>
      </c>
      <c r="AU503" s="162" t="s">
        <v>83</v>
      </c>
      <c r="AV503" s="14" t="s">
        <v>81</v>
      </c>
      <c r="AW503" s="14" t="s">
        <v>30</v>
      </c>
      <c r="AX503" s="14" t="s">
        <v>73</v>
      </c>
      <c r="AY503" s="162" t="s">
        <v>122</v>
      </c>
    </row>
    <row r="504" spans="2:65" s="12" customFormat="1" ht="22.5">
      <c r="B504" s="146"/>
      <c r="D504" s="147" t="s">
        <v>131</v>
      </c>
      <c r="E504" s="148" t="s">
        <v>1</v>
      </c>
      <c r="F504" s="149" t="s">
        <v>638</v>
      </c>
      <c r="H504" s="150">
        <v>41.183999999999997</v>
      </c>
      <c r="I504" s="151"/>
      <c r="L504" s="146"/>
      <c r="M504" s="152"/>
      <c r="T504" s="153"/>
      <c r="AT504" s="148" t="s">
        <v>131</v>
      </c>
      <c r="AU504" s="148" t="s">
        <v>83</v>
      </c>
      <c r="AV504" s="12" t="s">
        <v>83</v>
      </c>
      <c r="AW504" s="12" t="s">
        <v>30</v>
      </c>
      <c r="AX504" s="12" t="s">
        <v>73</v>
      </c>
      <c r="AY504" s="148" t="s">
        <v>122</v>
      </c>
    </row>
    <row r="505" spans="2:65" s="12" customFormat="1">
      <c r="B505" s="146"/>
      <c r="D505" s="147" t="s">
        <v>131</v>
      </c>
      <c r="E505" s="148" t="s">
        <v>1</v>
      </c>
      <c r="F505" s="149" t="s">
        <v>639</v>
      </c>
      <c r="H505" s="150">
        <v>14.534000000000001</v>
      </c>
      <c r="I505" s="151"/>
      <c r="L505" s="146"/>
      <c r="M505" s="152"/>
      <c r="T505" s="153"/>
      <c r="AT505" s="148" t="s">
        <v>131</v>
      </c>
      <c r="AU505" s="148" t="s">
        <v>83</v>
      </c>
      <c r="AV505" s="12" t="s">
        <v>83</v>
      </c>
      <c r="AW505" s="12" t="s">
        <v>30</v>
      </c>
      <c r="AX505" s="12" t="s">
        <v>73</v>
      </c>
      <c r="AY505" s="148" t="s">
        <v>122</v>
      </c>
    </row>
    <row r="506" spans="2:65" s="12" customFormat="1">
      <c r="B506" s="146"/>
      <c r="D506" s="147" t="s">
        <v>131</v>
      </c>
      <c r="E506" s="148" t="s">
        <v>1</v>
      </c>
      <c r="F506" s="149" t="s">
        <v>640</v>
      </c>
      <c r="H506" s="150">
        <v>11.766</v>
      </c>
      <c r="I506" s="151"/>
      <c r="L506" s="146"/>
      <c r="M506" s="152"/>
      <c r="T506" s="153"/>
      <c r="AT506" s="148" t="s">
        <v>131</v>
      </c>
      <c r="AU506" s="148" t="s">
        <v>83</v>
      </c>
      <c r="AV506" s="12" t="s">
        <v>83</v>
      </c>
      <c r="AW506" s="12" t="s">
        <v>30</v>
      </c>
      <c r="AX506" s="12" t="s">
        <v>73</v>
      </c>
      <c r="AY506" s="148" t="s">
        <v>122</v>
      </c>
    </row>
    <row r="507" spans="2:65" s="12" customFormat="1">
      <c r="B507" s="146"/>
      <c r="D507" s="147" t="s">
        <v>131</v>
      </c>
      <c r="E507" s="148" t="s">
        <v>1</v>
      </c>
      <c r="F507" s="149" t="s">
        <v>641</v>
      </c>
      <c r="H507" s="150">
        <v>3.661</v>
      </c>
      <c r="I507" s="151"/>
      <c r="L507" s="146"/>
      <c r="M507" s="152"/>
      <c r="T507" s="153"/>
      <c r="AT507" s="148" t="s">
        <v>131</v>
      </c>
      <c r="AU507" s="148" t="s">
        <v>83</v>
      </c>
      <c r="AV507" s="12" t="s">
        <v>83</v>
      </c>
      <c r="AW507" s="12" t="s">
        <v>30</v>
      </c>
      <c r="AX507" s="12" t="s">
        <v>73</v>
      </c>
      <c r="AY507" s="148" t="s">
        <v>122</v>
      </c>
    </row>
    <row r="508" spans="2:65" s="12" customFormat="1">
      <c r="B508" s="146"/>
      <c r="D508" s="147" t="s">
        <v>131</v>
      </c>
      <c r="E508" s="148" t="s">
        <v>1</v>
      </c>
      <c r="F508" s="149" t="s">
        <v>642</v>
      </c>
      <c r="H508" s="150">
        <v>0.495</v>
      </c>
      <c r="I508" s="151"/>
      <c r="L508" s="146"/>
      <c r="M508" s="152"/>
      <c r="T508" s="153"/>
      <c r="AT508" s="148" t="s">
        <v>131</v>
      </c>
      <c r="AU508" s="148" t="s">
        <v>83</v>
      </c>
      <c r="AV508" s="12" t="s">
        <v>83</v>
      </c>
      <c r="AW508" s="12" t="s">
        <v>30</v>
      </c>
      <c r="AX508" s="12" t="s">
        <v>73</v>
      </c>
      <c r="AY508" s="148" t="s">
        <v>122</v>
      </c>
    </row>
    <row r="509" spans="2:65" s="12" customFormat="1" ht="22.5">
      <c r="B509" s="146"/>
      <c r="D509" s="147" t="s">
        <v>131</v>
      </c>
      <c r="E509" s="148" t="s">
        <v>1</v>
      </c>
      <c r="F509" s="149" t="s">
        <v>643</v>
      </c>
      <c r="H509" s="150">
        <v>1.65</v>
      </c>
      <c r="I509" s="151"/>
      <c r="L509" s="146"/>
      <c r="M509" s="152"/>
      <c r="T509" s="153"/>
      <c r="AT509" s="148" t="s">
        <v>131</v>
      </c>
      <c r="AU509" s="148" t="s">
        <v>83</v>
      </c>
      <c r="AV509" s="12" t="s">
        <v>83</v>
      </c>
      <c r="AW509" s="12" t="s">
        <v>30</v>
      </c>
      <c r="AX509" s="12" t="s">
        <v>73</v>
      </c>
      <c r="AY509" s="148" t="s">
        <v>122</v>
      </c>
    </row>
    <row r="510" spans="2:65" s="13" customFormat="1">
      <c r="B510" s="154"/>
      <c r="D510" s="147" t="s">
        <v>131</v>
      </c>
      <c r="E510" s="155" t="s">
        <v>1</v>
      </c>
      <c r="F510" s="156" t="s">
        <v>133</v>
      </c>
      <c r="H510" s="157">
        <v>73.290000000000006</v>
      </c>
      <c r="I510" s="158"/>
      <c r="L510" s="154"/>
      <c r="M510" s="159"/>
      <c r="T510" s="160"/>
      <c r="AT510" s="155" t="s">
        <v>131</v>
      </c>
      <c r="AU510" s="155" t="s">
        <v>83</v>
      </c>
      <c r="AV510" s="13" t="s">
        <v>128</v>
      </c>
      <c r="AW510" s="13" t="s">
        <v>30</v>
      </c>
      <c r="AX510" s="13" t="s">
        <v>81</v>
      </c>
      <c r="AY510" s="155" t="s">
        <v>122</v>
      </c>
    </row>
    <row r="511" spans="2:65" s="1" customFormat="1" ht="24.2" customHeight="1">
      <c r="B511" s="31"/>
      <c r="C511" s="128" t="s">
        <v>391</v>
      </c>
      <c r="D511" s="128" t="s">
        <v>124</v>
      </c>
      <c r="E511" s="129" t="s">
        <v>644</v>
      </c>
      <c r="F511" s="130" t="s">
        <v>645</v>
      </c>
      <c r="G511" s="131" t="s">
        <v>224</v>
      </c>
      <c r="H511" s="132">
        <v>732.9</v>
      </c>
      <c r="I511" s="133"/>
      <c r="J511" s="134">
        <f>ROUND(I511*H511,2)</f>
        <v>0</v>
      </c>
      <c r="K511" s="135"/>
      <c r="L511" s="31"/>
      <c r="M511" s="136" t="s">
        <v>1</v>
      </c>
      <c r="N511" s="137" t="s">
        <v>38</v>
      </c>
      <c r="P511" s="138">
        <f>O511*H511</f>
        <v>0</v>
      </c>
      <c r="Q511" s="138">
        <v>0</v>
      </c>
      <c r="R511" s="138">
        <f>Q511*H511</f>
        <v>0</v>
      </c>
      <c r="S511" s="138">
        <v>0</v>
      </c>
      <c r="T511" s="139">
        <f>S511*H511</f>
        <v>0</v>
      </c>
      <c r="AR511" s="140" t="s">
        <v>128</v>
      </c>
      <c r="AT511" s="140" t="s">
        <v>124</v>
      </c>
      <c r="AU511" s="140" t="s">
        <v>83</v>
      </c>
      <c r="AY511" s="16" t="s">
        <v>122</v>
      </c>
      <c r="BE511" s="141">
        <f>IF(N511="základní",J511,0)</f>
        <v>0</v>
      </c>
      <c r="BF511" s="141">
        <f>IF(N511="snížená",J511,0)</f>
        <v>0</v>
      </c>
      <c r="BG511" s="141">
        <f>IF(N511="zákl. přenesená",J511,0)</f>
        <v>0</v>
      </c>
      <c r="BH511" s="141">
        <f>IF(N511="sníž. přenesená",J511,0)</f>
        <v>0</v>
      </c>
      <c r="BI511" s="141">
        <f>IF(N511="nulová",J511,0)</f>
        <v>0</v>
      </c>
      <c r="BJ511" s="16" t="s">
        <v>81</v>
      </c>
      <c r="BK511" s="141">
        <f>ROUND(I511*H511,2)</f>
        <v>0</v>
      </c>
      <c r="BL511" s="16" t="s">
        <v>128</v>
      </c>
      <c r="BM511" s="140" t="s">
        <v>646</v>
      </c>
    </row>
    <row r="512" spans="2:65" s="1" customFormat="1">
      <c r="B512" s="31"/>
      <c r="D512" s="142" t="s">
        <v>129</v>
      </c>
      <c r="F512" s="143" t="s">
        <v>647</v>
      </c>
      <c r="I512" s="144"/>
      <c r="L512" s="31"/>
      <c r="M512" s="145"/>
      <c r="T512" s="55"/>
      <c r="AT512" s="16" t="s">
        <v>129</v>
      </c>
      <c r="AU512" s="16" t="s">
        <v>83</v>
      </c>
    </row>
    <row r="513" spans="2:65" s="14" customFormat="1" ht="22.5">
      <c r="B513" s="161"/>
      <c r="D513" s="147" t="s">
        <v>131</v>
      </c>
      <c r="E513" s="162" t="s">
        <v>1</v>
      </c>
      <c r="F513" s="163" t="s">
        <v>648</v>
      </c>
      <c r="H513" s="162" t="s">
        <v>1</v>
      </c>
      <c r="I513" s="164"/>
      <c r="L513" s="161"/>
      <c r="M513" s="165"/>
      <c r="T513" s="166"/>
      <c r="AT513" s="162" t="s">
        <v>131</v>
      </c>
      <c r="AU513" s="162" t="s">
        <v>83</v>
      </c>
      <c r="AV513" s="14" t="s">
        <v>81</v>
      </c>
      <c r="AW513" s="14" t="s">
        <v>30</v>
      </c>
      <c r="AX513" s="14" t="s">
        <v>73</v>
      </c>
      <c r="AY513" s="162" t="s">
        <v>122</v>
      </c>
    </row>
    <row r="514" spans="2:65" s="12" customFormat="1">
      <c r="B514" s="146"/>
      <c r="D514" s="147" t="s">
        <v>131</v>
      </c>
      <c r="E514" s="148" t="s">
        <v>1</v>
      </c>
      <c r="F514" s="149" t="s">
        <v>649</v>
      </c>
      <c r="H514" s="150">
        <v>732.9</v>
      </c>
      <c r="I514" s="151"/>
      <c r="L514" s="146"/>
      <c r="M514" s="152"/>
      <c r="T514" s="153"/>
      <c r="AT514" s="148" t="s">
        <v>131</v>
      </c>
      <c r="AU514" s="148" t="s">
        <v>83</v>
      </c>
      <c r="AV514" s="12" t="s">
        <v>83</v>
      </c>
      <c r="AW514" s="12" t="s">
        <v>30</v>
      </c>
      <c r="AX514" s="12" t="s">
        <v>73</v>
      </c>
      <c r="AY514" s="148" t="s">
        <v>122</v>
      </c>
    </row>
    <row r="515" spans="2:65" s="13" customFormat="1">
      <c r="B515" s="154"/>
      <c r="D515" s="147" t="s">
        <v>131</v>
      </c>
      <c r="E515" s="155" t="s">
        <v>1</v>
      </c>
      <c r="F515" s="156" t="s">
        <v>133</v>
      </c>
      <c r="H515" s="157">
        <v>732.9</v>
      </c>
      <c r="I515" s="158"/>
      <c r="L515" s="154"/>
      <c r="M515" s="159"/>
      <c r="T515" s="160"/>
      <c r="AT515" s="155" t="s">
        <v>131</v>
      </c>
      <c r="AU515" s="155" t="s">
        <v>83</v>
      </c>
      <c r="AV515" s="13" t="s">
        <v>128</v>
      </c>
      <c r="AW515" s="13" t="s">
        <v>30</v>
      </c>
      <c r="AX515" s="13" t="s">
        <v>81</v>
      </c>
      <c r="AY515" s="155" t="s">
        <v>122</v>
      </c>
    </row>
    <row r="516" spans="2:65" s="1" customFormat="1" ht="24.2" customHeight="1">
      <c r="B516" s="31"/>
      <c r="C516" s="128" t="s">
        <v>650</v>
      </c>
      <c r="D516" s="128" t="s">
        <v>124</v>
      </c>
      <c r="E516" s="129" t="s">
        <v>651</v>
      </c>
      <c r="F516" s="130" t="s">
        <v>652</v>
      </c>
      <c r="G516" s="131" t="s">
        <v>224</v>
      </c>
      <c r="H516" s="132">
        <v>73.290000000000006</v>
      </c>
      <c r="I516" s="133"/>
      <c r="J516" s="134">
        <f>ROUND(I516*H516,2)</f>
        <v>0</v>
      </c>
      <c r="K516" s="135"/>
      <c r="L516" s="31"/>
      <c r="M516" s="136" t="s">
        <v>1</v>
      </c>
      <c r="N516" s="137" t="s">
        <v>38</v>
      </c>
      <c r="P516" s="138">
        <f>O516*H516</f>
        <v>0</v>
      </c>
      <c r="Q516" s="138">
        <v>0</v>
      </c>
      <c r="R516" s="138">
        <f>Q516*H516</f>
        <v>0</v>
      </c>
      <c r="S516" s="138">
        <v>0</v>
      </c>
      <c r="T516" s="139">
        <f>S516*H516</f>
        <v>0</v>
      </c>
      <c r="AR516" s="140" t="s">
        <v>128</v>
      </c>
      <c r="AT516" s="140" t="s">
        <v>124</v>
      </c>
      <c r="AU516" s="140" t="s">
        <v>83</v>
      </c>
      <c r="AY516" s="16" t="s">
        <v>122</v>
      </c>
      <c r="BE516" s="141">
        <f>IF(N516="základní",J516,0)</f>
        <v>0</v>
      </c>
      <c r="BF516" s="141">
        <f>IF(N516="snížená",J516,0)</f>
        <v>0</v>
      </c>
      <c r="BG516" s="141">
        <f>IF(N516="zákl. přenesená",J516,0)</f>
        <v>0</v>
      </c>
      <c r="BH516" s="141">
        <f>IF(N516="sníž. přenesená",J516,0)</f>
        <v>0</v>
      </c>
      <c r="BI516" s="141">
        <f>IF(N516="nulová",J516,0)</f>
        <v>0</v>
      </c>
      <c r="BJ516" s="16" t="s">
        <v>81</v>
      </c>
      <c r="BK516" s="141">
        <f>ROUND(I516*H516,2)</f>
        <v>0</v>
      </c>
      <c r="BL516" s="16" t="s">
        <v>128</v>
      </c>
      <c r="BM516" s="140" t="s">
        <v>653</v>
      </c>
    </row>
    <row r="517" spans="2:65" s="1" customFormat="1">
      <c r="B517" s="31"/>
      <c r="D517" s="142" t="s">
        <v>129</v>
      </c>
      <c r="F517" s="143" t="s">
        <v>654</v>
      </c>
      <c r="I517" s="144"/>
      <c r="L517" s="31"/>
      <c r="M517" s="145"/>
      <c r="T517" s="55"/>
      <c r="AT517" s="16" t="s">
        <v>129</v>
      </c>
      <c r="AU517" s="16" t="s">
        <v>83</v>
      </c>
    </row>
    <row r="518" spans="2:65" s="14" customFormat="1" ht="22.5">
      <c r="B518" s="161"/>
      <c r="D518" s="147" t="s">
        <v>131</v>
      </c>
      <c r="E518" s="162" t="s">
        <v>1</v>
      </c>
      <c r="F518" s="163" t="s">
        <v>655</v>
      </c>
      <c r="H518" s="162" t="s">
        <v>1</v>
      </c>
      <c r="I518" s="164"/>
      <c r="L518" s="161"/>
      <c r="M518" s="165"/>
      <c r="T518" s="166"/>
      <c r="AT518" s="162" t="s">
        <v>131</v>
      </c>
      <c r="AU518" s="162" t="s">
        <v>83</v>
      </c>
      <c r="AV518" s="14" t="s">
        <v>81</v>
      </c>
      <c r="AW518" s="14" t="s">
        <v>30</v>
      </c>
      <c r="AX518" s="14" t="s">
        <v>73</v>
      </c>
      <c r="AY518" s="162" t="s">
        <v>122</v>
      </c>
    </row>
    <row r="519" spans="2:65" s="12" customFormat="1">
      <c r="B519" s="146"/>
      <c r="D519" s="147" t="s">
        <v>131</v>
      </c>
      <c r="E519" s="148" t="s">
        <v>1</v>
      </c>
      <c r="F519" s="149" t="s">
        <v>656</v>
      </c>
      <c r="H519" s="150">
        <v>73.290000000000006</v>
      </c>
      <c r="I519" s="151"/>
      <c r="L519" s="146"/>
      <c r="M519" s="152"/>
      <c r="T519" s="153"/>
      <c r="AT519" s="148" t="s">
        <v>131</v>
      </c>
      <c r="AU519" s="148" t="s">
        <v>83</v>
      </c>
      <c r="AV519" s="12" t="s">
        <v>83</v>
      </c>
      <c r="AW519" s="12" t="s">
        <v>30</v>
      </c>
      <c r="AX519" s="12" t="s">
        <v>73</v>
      </c>
      <c r="AY519" s="148" t="s">
        <v>122</v>
      </c>
    </row>
    <row r="520" spans="2:65" s="13" customFormat="1">
      <c r="B520" s="154"/>
      <c r="D520" s="147" t="s">
        <v>131</v>
      </c>
      <c r="E520" s="155" t="s">
        <v>1</v>
      </c>
      <c r="F520" s="156" t="s">
        <v>133</v>
      </c>
      <c r="H520" s="157">
        <v>73.290000000000006</v>
      </c>
      <c r="I520" s="158"/>
      <c r="L520" s="154"/>
      <c r="M520" s="159"/>
      <c r="T520" s="160"/>
      <c r="AT520" s="155" t="s">
        <v>131</v>
      </c>
      <c r="AU520" s="155" t="s">
        <v>83</v>
      </c>
      <c r="AV520" s="13" t="s">
        <v>128</v>
      </c>
      <c r="AW520" s="13" t="s">
        <v>30</v>
      </c>
      <c r="AX520" s="13" t="s">
        <v>81</v>
      </c>
      <c r="AY520" s="155" t="s">
        <v>122</v>
      </c>
    </row>
    <row r="521" spans="2:65" s="1" customFormat="1" ht="37.9" customHeight="1">
      <c r="B521" s="31"/>
      <c r="C521" s="128" t="s">
        <v>396</v>
      </c>
      <c r="D521" s="128" t="s">
        <v>124</v>
      </c>
      <c r="E521" s="129" t="s">
        <v>657</v>
      </c>
      <c r="F521" s="130" t="s">
        <v>658</v>
      </c>
      <c r="G521" s="131" t="s">
        <v>224</v>
      </c>
      <c r="H521" s="132">
        <v>41.183999999999997</v>
      </c>
      <c r="I521" s="133"/>
      <c r="J521" s="134">
        <f>ROUND(I521*H521,2)</f>
        <v>0</v>
      </c>
      <c r="K521" s="135"/>
      <c r="L521" s="31"/>
      <c r="M521" s="136" t="s">
        <v>1</v>
      </c>
      <c r="N521" s="137" t="s">
        <v>38</v>
      </c>
      <c r="P521" s="138">
        <f>O521*H521</f>
        <v>0</v>
      </c>
      <c r="Q521" s="138">
        <v>0</v>
      </c>
      <c r="R521" s="138">
        <f>Q521*H521</f>
        <v>0</v>
      </c>
      <c r="S521" s="138">
        <v>0</v>
      </c>
      <c r="T521" s="139">
        <f>S521*H521</f>
        <v>0</v>
      </c>
      <c r="AR521" s="140" t="s">
        <v>128</v>
      </c>
      <c r="AT521" s="140" t="s">
        <v>124</v>
      </c>
      <c r="AU521" s="140" t="s">
        <v>83</v>
      </c>
      <c r="AY521" s="16" t="s">
        <v>122</v>
      </c>
      <c r="BE521" s="141">
        <f>IF(N521="základní",J521,0)</f>
        <v>0</v>
      </c>
      <c r="BF521" s="141">
        <f>IF(N521="snížená",J521,0)</f>
        <v>0</v>
      </c>
      <c r="BG521" s="141">
        <f>IF(N521="zákl. přenesená",J521,0)</f>
        <v>0</v>
      </c>
      <c r="BH521" s="141">
        <f>IF(N521="sníž. přenesená",J521,0)</f>
        <v>0</v>
      </c>
      <c r="BI521" s="141">
        <f>IF(N521="nulová",J521,0)</f>
        <v>0</v>
      </c>
      <c r="BJ521" s="16" t="s">
        <v>81</v>
      </c>
      <c r="BK521" s="141">
        <f>ROUND(I521*H521,2)</f>
        <v>0</v>
      </c>
      <c r="BL521" s="16" t="s">
        <v>128</v>
      </c>
      <c r="BM521" s="140" t="s">
        <v>659</v>
      </c>
    </row>
    <row r="522" spans="2:65" s="1" customFormat="1">
      <c r="B522" s="31"/>
      <c r="D522" s="142" t="s">
        <v>129</v>
      </c>
      <c r="F522" s="143" t="s">
        <v>660</v>
      </c>
      <c r="I522" s="144"/>
      <c r="L522" s="31"/>
      <c r="M522" s="145"/>
      <c r="T522" s="55"/>
      <c r="AT522" s="16" t="s">
        <v>129</v>
      </c>
      <c r="AU522" s="16" t="s">
        <v>83</v>
      </c>
    </row>
    <row r="523" spans="2:65" s="14" customFormat="1">
      <c r="B523" s="161"/>
      <c r="D523" s="147" t="s">
        <v>131</v>
      </c>
      <c r="E523" s="162" t="s">
        <v>1</v>
      </c>
      <c r="F523" s="163" t="s">
        <v>661</v>
      </c>
      <c r="H523" s="162" t="s">
        <v>1</v>
      </c>
      <c r="I523" s="164"/>
      <c r="L523" s="161"/>
      <c r="M523" s="165"/>
      <c r="T523" s="166"/>
      <c r="AT523" s="162" t="s">
        <v>131</v>
      </c>
      <c r="AU523" s="162" t="s">
        <v>83</v>
      </c>
      <c r="AV523" s="14" t="s">
        <v>81</v>
      </c>
      <c r="AW523" s="14" t="s">
        <v>30</v>
      </c>
      <c r="AX523" s="14" t="s">
        <v>73</v>
      </c>
      <c r="AY523" s="162" t="s">
        <v>122</v>
      </c>
    </row>
    <row r="524" spans="2:65" s="12" customFormat="1" ht="33.75">
      <c r="B524" s="146"/>
      <c r="D524" s="147" t="s">
        <v>131</v>
      </c>
      <c r="E524" s="148" t="s">
        <v>1</v>
      </c>
      <c r="F524" s="149" t="s">
        <v>662</v>
      </c>
      <c r="H524" s="150">
        <v>41.183999999999997</v>
      </c>
      <c r="I524" s="151"/>
      <c r="L524" s="146"/>
      <c r="M524" s="152"/>
      <c r="T524" s="153"/>
      <c r="AT524" s="148" t="s">
        <v>131</v>
      </c>
      <c r="AU524" s="148" t="s">
        <v>83</v>
      </c>
      <c r="AV524" s="12" t="s">
        <v>83</v>
      </c>
      <c r="AW524" s="12" t="s">
        <v>30</v>
      </c>
      <c r="AX524" s="12" t="s">
        <v>81</v>
      </c>
      <c r="AY524" s="148" t="s">
        <v>122</v>
      </c>
    </row>
    <row r="525" spans="2:65" s="1" customFormat="1" ht="37.9" customHeight="1">
      <c r="B525" s="31"/>
      <c r="C525" s="128" t="s">
        <v>663</v>
      </c>
      <c r="D525" s="128" t="s">
        <v>124</v>
      </c>
      <c r="E525" s="129" t="s">
        <v>664</v>
      </c>
      <c r="F525" s="130" t="s">
        <v>665</v>
      </c>
      <c r="G525" s="131" t="s">
        <v>224</v>
      </c>
      <c r="H525" s="132">
        <v>14.534000000000001</v>
      </c>
      <c r="I525" s="133"/>
      <c r="J525" s="134">
        <f>ROUND(I525*H525,2)</f>
        <v>0</v>
      </c>
      <c r="K525" s="135"/>
      <c r="L525" s="31"/>
      <c r="M525" s="136" t="s">
        <v>1</v>
      </c>
      <c r="N525" s="137" t="s">
        <v>38</v>
      </c>
      <c r="P525" s="138">
        <f>O525*H525</f>
        <v>0</v>
      </c>
      <c r="Q525" s="138">
        <v>0</v>
      </c>
      <c r="R525" s="138">
        <f>Q525*H525</f>
        <v>0</v>
      </c>
      <c r="S525" s="138">
        <v>0</v>
      </c>
      <c r="T525" s="139">
        <f>S525*H525</f>
        <v>0</v>
      </c>
      <c r="AR525" s="140" t="s">
        <v>128</v>
      </c>
      <c r="AT525" s="140" t="s">
        <v>124</v>
      </c>
      <c r="AU525" s="140" t="s">
        <v>83</v>
      </c>
      <c r="AY525" s="16" t="s">
        <v>122</v>
      </c>
      <c r="BE525" s="141">
        <f>IF(N525="základní",J525,0)</f>
        <v>0</v>
      </c>
      <c r="BF525" s="141">
        <f>IF(N525="snížená",J525,0)</f>
        <v>0</v>
      </c>
      <c r="BG525" s="141">
        <f>IF(N525="zákl. přenesená",J525,0)</f>
        <v>0</v>
      </c>
      <c r="BH525" s="141">
        <f>IF(N525="sníž. přenesená",J525,0)</f>
        <v>0</v>
      </c>
      <c r="BI525" s="141">
        <f>IF(N525="nulová",J525,0)</f>
        <v>0</v>
      </c>
      <c r="BJ525" s="16" t="s">
        <v>81</v>
      </c>
      <c r="BK525" s="141">
        <f>ROUND(I525*H525,2)</f>
        <v>0</v>
      </c>
      <c r="BL525" s="16" t="s">
        <v>128</v>
      </c>
      <c r="BM525" s="140" t="s">
        <v>666</v>
      </c>
    </row>
    <row r="526" spans="2:65" s="1" customFormat="1">
      <c r="B526" s="31"/>
      <c r="D526" s="142" t="s">
        <v>129</v>
      </c>
      <c r="F526" s="143" t="s">
        <v>667</v>
      </c>
      <c r="I526" s="144"/>
      <c r="L526" s="31"/>
      <c r="M526" s="145"/>
      <c r="T526" s="55"/>
      <c r="AT526" s="16" t="s">
        <v>129</v>
      </c>
      <c r="AU526" s="16" t="s">
        <v>83</v>
      </c>
    </row>
    <row r="527" spans="2:65" s="14" customFormat="1">
      <c r="B527" s="161"/>
      <c r="D527" s="147" t="s">
        <v>131</v>
      </c>
      <c r="E527" s="162" t="s">
        <v>1</v>
      </c>
      <c r="F527" s="163" t="s">
        <v>668</v>
      </c>
      <c r="H527" s="162" t="s">
        <v>1</v>
      </c>
      <c r="I527" s="164"/>
      <c r="L527" s="161"/>
      <c r="M527" s="165"/>
      <c r="T527" s="166"/>
      <c r="AT527" s="162" t="s">
        <v>131</v>
      </c>
      <c r="AU527" s="162" t="s">
        <v>83</v>
      </c>
      <c r="AV527" s="14" t="s">
        <v>81</v>
      </c>
      <c r="AW527" s="14" t="s">
        <v>30</v>
      </c>
      <c r="AX527" s="14" t="s">
        <v>73</v>
      </c>
      <c r="AY527" s="162" t="s">
        <v>122</v>
      </c>
    </row>
    <row r="528" spans="2:65" s="12" customFormat="1" ht="22.5">
      <c r="B528" s="146"/>
      <c r="D528" s="147" t="s">
        <v>131</v>
      </c>
      <c r="E528" s="148" t="s">
        <v>1</v>
      </c>
      <c r="F528" s="149" t="s">
        <v>669</v>
      </c>
      <c r="H528" s="150">
        <v>13.13</v>
      </c>
      <c r="I528" s="151"/>
      <c r="L528" s="146"/>
      <c r="M528" s="152"/>
      <c r="T528" s="153"/>
      <c r="AT528" s="148" t="s">
        <v>131</v>
      </c>
      <c r="AU528" s="148" t="s">
        <v>83</v>
      </c>
      <c r="AV528" s="12" t="s">
        <v>83</v>
      </c>
      <c r="AW528" s="12" t="s">
        <v>30</v>
      </c>
      <c r="AX528" s="12" t="s">
        <v>73</v>
      </c>
      <c r="AY528" s="148" t="s">
        <v>122</v>
      </c>
    </row>
    <row r="529" spans="2:65" s="12" customFormat="1">
      <c r="B529" s="146"/>
      <c r="D529" s="147" t="s">
        <v>131</v>
      </c>
      <c r="E529" s="148" t="s">
        <v>1</v>
      </c>
      <c r="F529" s="149" t="s">
        <v>670</v>
      </c>
      <c r="H529" s="150">
        <v>1.4039999999999999</v>
      </c>
      <c r="I529" s="151"/>
      <c r="L529" s="146"/>
      <c r="M529" s="152"/>
      <c r="T529" s="153"/>
      <c r="AT529" s="148" t="s">
        <v>131</v>
      </c>
      <c r="AU529" s="148" t="s">
        <v>83</v>
      </c>
      <c r="AV529" s="12" t="s">
        <v>83</v>
      </c>
      <c r="AW529" s="12" t="s">
        <v>30</v>
      </c>
      <c r="AX529" s="12" t="s">
        <v>73</v>
      </c>
      <c r="AY529" s="148" t="s">
        <v>122</v>
      </c>
    </row>
    <row r="530" spans="2:65" s="13" customFormat="1">
      <c r="B530" s="154"/>
      <c r="D530" s="147" t="s">
        <v>131</v>
      </c>
      <c r="E530" s="155" t="s">
        <v>1</v>
      </c>
      <c r="F530" s="156" t="s">
        <v>133</v>
      </c>
      <c r="H530" s="157">
        <v>14.534000000000001</v>
      </c>
      <c r="I530" s="158"/>
      <c r="L530" s="154"/>
      <c r="M530" s="159"/>
      <c r="T530" s="160"/>
      <c r="AT530" s="155" t="s">
        <v>131</v>
      </c>
      <c r="AU530" s="155" t="s">
        <v>83</v>
      </c>
      <c r="AV530" s="13" t="s">
        <v>128</v>
      </c>
      <c r="AW530" s="13" t="s">
        <v>30</v>
      </c>
      <c r="AX530" s="13" t="s">
        <v>81</v>
      </c>
      <c r="AY530" s="155" t="s">
        <v>122</v>
      </c>
    </row>
    <row r="531" spans="2:65" s="1" customFormat="1" ht="44.25" customHeight="1">
      <c r="B531" s="31"/>
      <c r="C531" s="128" t="s">
        <v>402</v>
      </c>
      <c r="D531" s="128" t="s">
        <v>124</v>
      </c>
      <c r="E531" s="129" t="s">
        <v>671</v>
      </c>
      <c r="F531" s="130" t="s">
        <v>672</v>
      </c>
      <c r="G531" s="131" t="s">
        <v>224</v>
      </c>
      <c r="H531" s="132">
        <v>13.911</v>
      </c>
      <c r="I531" s="133"/>
      <c r="J531" s="134">
        <f>ROUND(I531*H531,2)</f>
        <v>0</v>
      </c>
      <c r="K531" s="135"/>
      <c r="L531" s="31"/>
      <c r="M531" s="136" t="s">
        <v>1</v>
      </c>
      <c r="N531" s="137" t="s">
        <v>38</v>
      </c>
      <c r="P531" s="138">
        <f>O531*H531</f>
        <v>0</v>
      </c>
      <c r="Q531" s="138">
        <v>0</v>
      </c>
      <c r="R531" s="138">
        <f>Q531*H531</f>
        <v>0</v>
      </c>
      <c r="S531" s="138">
        <v>0</v>
      </c>
      <c r="T531" s="139">
        <f>S531*H531</f>
        <v>0</v>
      </c>
      <c r="AR531" s="140" t="s">
        <v>128</v>
      </c>
      <c r="AT531" s="140" t="s">
        <v>124</v>
      </c>
      <c r="AU531" s="140" t="s">
        <v>83</v>
      </c>
      <c r="AY531" s="16" t="s">
        <v>122</v>
      </c>
      <c r="BE531" s="141">
        <f>IF(N531="základní",J531,0)</f>
        <v>0</v>
      </c>
      <c r="BF531" s="141">
        <f>IF(N531="snížená",J531,0)</f>
        <v>0</v>
      </c>
      <c r="BG531" s="141">
        <f>IF(N531="zákl. přenesená",J531,0)</f>
        <v>0</v>
      </c>
      <c r="BH531" s="141">
        <f>IF(N531="sníž. přenesená",J531,0)</f>
        <v>0</v>
      </c>
      <c r="BI531" s="141">
        <f>IF(N531="nulová",J531,0)</f>
        <v>0</v>
      </c>
      <c r="BJ531" s="16" t="s">
        <v>81</v>
      </c>
      <c r="BK531" s="141">
        <f>ROUND(I531*H531,2)</f>
        <v>0</v>
      </c>
      <c r="BL531" s="16" t="s">
        <v>128</v>
      </c>
      <c r="BM531" s="140" t="s">
        <v>673</v>
      </c>
    </row>
    <row r="532" spans="2:65" s="1" customFormat="1">
      <c r="B532" s="31"/>
      <c r="D532" s="142" t="s">
        <v>129</v>
      </c>
      <c r="F532" s="143" t="s">
        <v>674</v>
      </c>
      <c r="I532" s="144"/>
      <c r="L532" s="31"/>
      <c r="M532" s="145"/>
      <c r="T532" s="55"/>
      <c r="AT532" s="16" t="s">
        <v>129</v>
      </c>
      <c r="AU532" s="16" t="s">
        <v>83</v>
      </c>
    </row>
    <row r="533" spans="2:65" s="14" customFormat="1">
      <c r="B533" s="161"/>
      <c r="D533" s="147" t="s">
        <v>131</v>
      </c>
      <c r="E533" s="162" t="s">
        <v>1</v>
      </c>
      <c r="F533" s="163" t="s">
        <v>675</v>
      </c>
      <c r="H533" s="162" t="s">
        <v>1</v>
      </c>
      <c r="I533" s="164"/>
      <c r="L533" s="161"/>
      <c r="M533" s="165"/>
      <c r="T533" s="166"/>
      <c r="AT533" s="162" t="s">
        <v>131</v>
      </c>
      <c r="AU533" s="162" t="s">
        <v>83</v>
      </c>
      <c r="AV533" s="14" t="s">
        <v>81</v>
      </c>
      <c r="AW533" s="14" t="s">
        <v>30</v>
      </c>
      <c r="AX533" s="14" t="s">
        <v>73</v>
      </c>
      <c r="AY533" s="162" t="s">
        <v>122</v>
      </c>
    </row>
    <row r="534" spans="2:65" s="12" customFormat="1" ht="22.5">
      <c r="B534" s="146"/>
      <c r="D534" s="147" t="s">
        <v>131</v>
      </c>
      <c r="E534" s="148" t="s">
        <v>1</v>
      </c>
      <c r="F534" s="149" t="s">
        <v>676</v>
      </c>
      <c r="H534" s="150">
        <v>4.8390000000000004</v>
      </c>
      <c r="I534" s="151"/>
      <c r="L534" s="146"/>
      <c r="M534" s="152"/>
      <c r="T534" s="153"/>
      <c r="AT534" s="148" t="s">
        <v>131</v>
      </c>
      <c r="AU534" s="148" t="s">
        <v>83</v>
      </c>
      <c r="AV534" s="12" t="s">
        <v>83</v>
      </c>
      <c r="AW534" s="12" t="s">
        <v>30</v>
      </c>
      <c r="AX534" s="12" t="s">
        <v>73</v>
      </c>
      <c r="AY534" s="148" t="s">
        <v>122</v>
      </c>
    </row>
    <row r="535" spans="2:65" s="12" customFormat="1" ht="22.5">
      <c r="B535" s="146"/>
      <c r="D535" s="147" t="s">
        <v>131</v>
      </c>
      <c r="E535" s="148" t="s">
        <v>1</v>
      </c>
      <c r="F535" s="149" t="s">
        <v>677</v>
      </c>
      <c r="H535" s="150">
        <v>2.7109999999999999</v>
      </c>
      <c r="I535" s="151"/>
      <c r="L535" s="146"/>
      <c r="M535" s="152"/>
      <c r="T535" s="153"/>
      <c r="AT535" s="148" t="s">
        <v>131</v>
      </c>
      <c r="AU535" s="148" t="s">
        <v>83</v>
      </c>
      <c r="AV535" s="12" t="s">
        <v>83</v>
      </c>
      <c r="AW535" s="12" t="s">
        <v>30</v>
      </c>
      <c r="AX535" s="12" t="s">
        <v>73</v>
      </c>
      <c r="AY535" s="148" t="s">
        <v>122</v>
      </c>
    </row>
    <row r="536" spans="2:65" s="12" customFormat="1" ht="22.5">
      <c r="B536" s="146"/>
      <c r="D536" s="147" t="s">
        <v>131</v>
      </c>
      <c r="E536" s="148" t="s">
        <v>1</v>
      </c>
      <c r="F536" s="149" t="s">
        <v>678</v>
      </c>
      <c r="H536" s="150">
        <v>0.44</v>
      </c>
      <c r="I536" s="151"/>
      <c r="L536" s="146"/>
      <c r="M536" s="152"/>
      <c r="T536" s="153"/>
      <c r="AT536" s="148" t="s">
        <v>131</v>
      </c>
      <c r="AU536" s="148" t="s">
        <v>83</v>
      </c>
      <c r="AV536" s="12" t="s">
        <v>83</v>
      </c>
      <c r="AW536" s="12" t="s">
        <v>30</v>
      </c>
      <c r="AX536" s="12" t="s">
        <v>73</v>
      </c>
      <c r="AY536" s="148" t="s">
        <v>122</v>
      </c>
    </row>
    <row r="537" spans="2:65" s="12" customFormat="1" ht="22.5">
      <c r="B537" s="146"/>
      <c r="D537" s="147" t="s">
        <v>131</v>
      </c>
      <c r="E537" s="148" t="s">
        <v>1</v>
      </c>
      <c r="F537" s="149" t="s">
        <v>679</v>
      </c>
      <c r="H537" s="150">
        <v>2.42</v>
      </c>
      <c r="I537" s="151"/>
      <c r="L537" s="146"/>
      <c r="M537" s="152"/>
      <c r="T537" s="153"/>
      <c r="AT537" s="148" t="s">
        <v>131</v>
      </c>
      <c r="AU537" s="148" t="s">
        <v>83</v>
      </c>
      <c r="AV537" s="12" t="s">
        <v>83</v>
      </c>
      <c r="AW537" s="12" t="s">
        <v>30</v>
      </c>
      <c r="AX537" s="12" t="s">
        <v>73</v>
      </c>
      <c r="AY537" s="148" t="s">
        <v>122</v>
      </c>
    </row>
    <row r="538" spans="2:65" s="12" customFormat="1" ht="22.5">
      <c r="B538" s="146"/>
      <c r="D538" s="147" t="s">
        <v>131</v>
      </c>
      <c r="E538" s="148" t="s">
        <v>1</v>
      </c>
      <c r="F538" s="149" t="s">
        <v>680</v>
      </c>
      <c r="H538" s="150">
        <v>1.3560000000000001</v>
      </c>
      <c r="I538" s="151"/>
      <c r="L538" s="146"/>
      <c r="M538" s="152"/>
      <c r="T538" s="153"/>
      <c r="AT538" s="148" t="s">
        <v>131</v>
      </c>
      <c r="AU538" s="148" t="s">
        <v>83</v>
      </c>
      <c r="AV538" s="12" t="s">
        <v>83</v>
      </c>
      <c r="AW538" s="12" t="s">
        <v>30</v>
      </c>
      <c r="AX538" s="12" t="s">
        <v>73</v>
      </c>
      <c r="AY538" s="148" t="s">
        <v>122</v>
      </c>
    </row>
    <row r="539" spans="2:65" s="12" customFormat="1" ht="22.5">
      <c r="B539" s="146"/>
      <c r="D539" s="147" t="s">
        <v>131</v>
      </c>
      <c r="E539" s="148" t="s">
        <v>1</v>
      </c>
      <c r="F539" s="149" t="s">
        <v>681</v>
      </c>
      <c r="H539" s="150">
        <v>0.495</v>
      </c>
      <c r="I539" s="151"/>
      <c r="L539" s="146"/>
      <c r="M539" s="152"/>
      <c r="T539" s="153"/>
      <c r="AT539" s="148" t="s">
        <v>131</v>
      </c>
      <c r="AU539" s="148" t="s">
        <v>83</v>
      </c>
      <c r="AV539" s="12" t="s">
        <v>83</v>
      </c>
      <c r="AW539" s="12" t="s">
        <v>30</v>
      </c>
      <c r="AX539" s="12" t="s">
        <v>73</v>
      </c>
      <c r="AY539" s="148" t="s">
        <v>122</v>
      </c>
    </row>
    <row r="540" spans="2:65" s="12" customFormat="1" ht="33.75">
      <c r="B540" s="146"/>
      <c r="D540" s="147" t="s">
        <v>131</v>
      </c>
      <c r="E540" s="148" t="s">
        <v>1</v>
      </c>
      <c r="F540" s="149" t="s">
        <v>682</v>
      </c>
      <c r="H540" s="150">
        <v>1.65</v>
      </c>
      <c r="I540" s="151"/>
      <c r="L540" s="146"/>
      <c r="M540" s="152"/>
      <c r="T540" s="153"/>
      <c r="AT540" s="148" t="s">
        <v>131</v>
      </c>
      <c r="AU540" s="148" t="s">
        <v>83</v>
      </c>
      <c r="AV540" s="12" t="s">
        <v>83</v>
      </c>
      <c r="AW540" s="12" t="s">
        <v>30</v>
      </c>
      <c r="AX540" s="12" t="s">
        <v>73</v>
      </c>
      <c r="AY540" s="148" t="s">
        <v>122</v>
      </c>
    </row>
    <row r="541" spans="2:65" s="13" customFormat="1">
      <c r="B541" s="154"/>
      <c r="D541" s="147" t="s">
        <v>131</v>
      </c>
      <c r="E541" s="155" t="s">
        <v>1</v>
      </c>
      <c r="F541" s="156" t="s">
        <v>133</v>
      </c>
      <c r="H541" s="157">
        <v>13.911</v>
      </c>
      <c r="I541" s="158"/>
      <c r="L541" s="154"/>
      <c r="M541" s="159"/>
      <c r="T541" s="160"/>
      <c r="AT541" s="155" t="s">
        <v>131</v>
      </c>
      <c r="AU541" s="155" t="s">
        <v>83</v>
      </c>
      <c r="AV541" s="13" t="s">
        <v>128</v>
      </c>
      <c r="AW541" s="13" t="s">
        <v>30</v>
      </c>
      <c r="AX541" s="13" t="s">
        <v>81</v>
      </c>
      <c r="AY541" s="155" t="s">
        <v>122</v>
      </c>
    </row>
    <row r="542" spans="2:65" s="11" customFormat="1" ht="25.9" customHeight="1">
      <c r="B542" s="116"/>
      <c r="D542" s="117" t="s">
        <v>72</v>
      </c>
      <c r="E542" s="118" t="s">
        <v>683</v>
      </c>
      <c r="F542" s="118" t="s">
        <v>684</v>
      </c>
      <c r="I542" s="119"/>
      <c r="J542" s="120">
        <f>BK542</f>
        <v>0</v>
      </c>
      <c r="L542" s="116"/>
      <c r="M542" s="121"/>
      <c r="P542" s="122">
        <f>P543</f>
        <v>0</v>
      </c>
      <c r="R542" s="122">
        <f>R543</f>
        <v>1.4104112615000002</v>
      </c>
      <c r="T542" s="123">
        <f>T543</f>
        <v>0.66560000000000008</v>
      </c>
      <c r="AR542" s="117" t="s">
        <v>83</v>
      </c>
      <c r="AT542" s="124" t="s">
        <v>72</v>
      </c>
      <c r="AU542" s="124" t="s">
        <v>73</v>
      </c>
      <c r="AY542" s="117" t="s">
        <v>122</v>
      </c>
      <c r="BK542" s="125">
        <f>BK543</f>
        <v>0</v>
      </c>
    </row>
    <row r="543" spans="2:65" s="11" customFormat="1" ht="22.9" customHeight="1">
      <c r="B543" s="116"/>
      <c r="D543" s="117" t="s">
        <v>72</v>
      </c>
      <c r="E543" s="126" t="s">
        <v>685</v>
      </c>
      <c r="F543" s="126" t="s">
        <v>686</v>
      </c>
      <c r="I543" s="119"/>
      <c r="J543" s="127">
        <f>BK543</f>
        <v>0</v>
      </c>
      <c r="L543" s="116"/>
      <c r="M543" s="121"/>
      <c r="P543" s="122">
        <f>SUM(P544:P566)</f>
        <v>0</v>
      </c>
      <c r="R543" s="122">
        <f>SUM(R544:R566)</f>
        <v>1.4104112615000002</v>
      </c>
      <c r="T543" s="123">
        <f>SUM(T544:T566)</f>
        <v>0.66560000000000008</v>
      </c>
      <c r="AR543" s="117" t="s">
        <v>83</v>
      </c>
      <c r="AT543" s="124" t="s">
        <v>72</v>
      </c>
      <c r="AU543" s="124" t="s">
        <v>81</v>
      </c>
      <c r="AY543" s="117" t="s">
        <v>122</v>
      </c>
      <c r="BK543" s="125">
        <f>SUM(BK544:BK566)</f>
        <v>0</v>
      </c>
    </row>
    <row r="544" spans="2:65" s="1" customFormat="1" ht="24.2" customHeight="1">
      <c r="B544" s="31"/>
      <c r="C544" s="128" t="s">
        <v>687</v>
      </c>
      <c r="D544" s="128" t="s">
        <v>124</v>
      </c>
      <c r="E544" s="129" t="s">
        <v>688</v>
      </c>
      <c r="F544" s="130" t="s">
        <v>689</v>
      </c>
      <c r="G544" s="131" t="s">
        <v>127</v>
      </c>
      <c r="H544" s="132">
        <v>47.16</v>
      </c>
      <c r="I544" s="133"/>
      <c r="J544" s="134">
        <f>ROUND(I544*H544,2)</f>
        <v>0</v>
      </c>
      <c r="K544" s="135"/>
      <c r="L544" s="31"/>
      <c r="M544" s="136" t="s">
        <v>1</v>
      </c>
      <c r="N544" s="137" t="s">
        <v>38</v>
      </c>
      <c r="P544" s="138">
        <f>O544*H544</f>
        <v>0</v>
      </c>
      <c r="Q544" s="138">
        <v>0</v>
      </c>
      <c r="R544" s="138">
        <f>Q544*H544</f>
        <v>0</v>
      </c>
      <c r="S544" s="138">
        <v>0</v>
      </c>
      <c r="T544" s="139">
        <f>S544*H544</f>
        <v>0</v>
      </c>
      <c r="AR544" s="140" t="s">
        <v>221</v>
      </c>
      <c r="AT544" s="140" t="s">
        <v>124</v>
      </c>
      <c r="AU544" s="140" t="s">
        <v>83</v>
      </c>
      <c r="AY544" s="16" t="s">
        <v>122</v>
      </c>
      <c r="BE544" s="141">
        <f>IF(N544="základní",J544,0)</f>
        <v>0</v>
      </c>
      <c r="BF544" s="141">
        <f>IF(N544="snížená",J544,0)</f>
        <v>0</v>
      </c>
      <c r="BG544" s="141">
        <f>IF(N544="zákl. přenesená",J544,0)</f>
        <v>0</v>
      </c>
      <c r="BH544" s="141">
        <f>IF(N544="sníž. přenesená",J544,0)</f>
        <v>0</v>
      </c>
      <c r="BI544" s="141">
        <f>IF(N544="nulová",J544,0)</f>
        <v>0</v>
      </c>
      <c r="BJ544" s="16" t="s">
        <v>81</v>
      </c>
      <c r="BK544" s="141">
        <f>ROUND(I544*H544,2)</f>
        <v>0</v>
      </c>
      <c r="BL544" s="16" t="s">
        <v>221</v>
      </c>
      <c r="BM544" s="140" t="s">
        <v>690</v>
      </c>
    </row>
    <row r="545" spans="2:65" s="1" customFormat="1">
      <c r="B545" s="31"/>
      <c r="D545" s="142" t="s">
        <v>129</v>
      </c>
      <c r="F545" s="143" t="s">
        <v>691</v>
      </c>
      <c r="I545" s="144"/>
      <c r="L545" s="31"/>
      <c r="M545" s="145"/>
      <c r="T545" s="55"/>
      <c r="AT545" s="16" t="s">
        <v>129</v>
      </c>
      <c r="AU545" s="16" t="s">
        <v>83</v>
      </c>
    </row>
    <row r="546" spans="2:65" s="12" customFormat="1" ht="22.5">
      <c r="B546" s="146"/>
      <c r="D546" s="147" t="s">
        <v>131</v>
      </c>
      <c r="E546" s="148" t="s">
        <v>1</v>
      </c>
      <c r="F546" s="149" t="s">
        <v>692</v>
      </c>
      <c r="H546" s="150">
        <v>47.16</v>
      </c>
      <c r="I546" s="151"/>
      <c r="L546" s="146"/>
      <c r="M546" s="152"/>
      <c r="T546" s="153"/>
      <c r="AT546" s="148" t="s">
        <v>131</v>
      </c>
      <c r="AU546" s="148" t="s">
        <v>83</v>
      </c>
      <c r="AV546" s="12" t="s">
        <v>83</v>
      </c>
      <c r="AW546" s="12" t="s">
        <v>30</v>
      </c>
      <c r="AX546" s="12" t="s">
        <v>73</v>
      </c>
      <c r="AY546" s="148" t="s">
        <v>122</v>
      </c>
    </row>
    <row r="547" spans="2:65" s="13" customFormat="1">
      <c r="B547" s="154"/>
      <c r="D547" s="147" t="s">
        <v>131</v>
      </c>
      <c r="E547" s="155" t="s">
        <v>1</v>
      </c>
      <c r="F547" s="156" t="s">
        <v>133</v>
      </c>
      <c r="H547" s="157">
        <v>47.16</v>
      </c>
      <c r="I547" s="158"/>
      <c r="L547" s="154"/>
      <c r="M547" s="159"/>
      <c r="T547" s="160"/>
      <c r="AT547" s="155" t="s">
        <v>131</v>
      </c>
      <c r="AU547" s="155" t="s">
        <v>83</v>
      </c>
      <c r="AV547" s="13" t="s">
        <v>128</v>
      </c>
      <c r="AW547" s="13" t="s">
        <v>30</v>
      </c>
      <c r="AX547" s="13" t="s">
        <v>81</v>
      </c>
      <c r="AY547" s="155" t="s">
        <v>122</v>
      </c>
    </row>
    <row r="548" spans="2:65" s="1" customFormat="1" ht="16.5" customHeight="1">
      <c r="B548" s="31"/>
      <c r="C548" s="167" t="s">
        <v>407</v>
      </c>
      <c r="D548" s="167" t="s">
        <v>185</v>
      </c>
      <c r="E548" s="168" t="s">
        <v>693</v>
      </c>
      <c r="F548" s="169" t="s">
        <v>694</v>
      </c>
      <c r="G548" s="170" t="s">
        <v>224</v>
      </c>
      <c r="H548" s="171">
        <v>1.7000000000000001E-2</v>
      </c>
      <c r="I548" s="172"/>
      <c r="J548" s="173">
        <f>ROUND(I548*H548,2)</f>
        <v>0</v>
      </c>
      <c r="K548" s="174"/>
      <c r="L548" s="175"/>
      <c r="M548" s="176" t="s">
        <v>1</v>
      </c>
      <c r="N548" s="177" t="s">
        <v>38</v>
      </c>
      <c r="P548" s="138">
        <f>O548*H548</f>
        <v>0</v>
      </c>
      <c r="Q548" s="138">
        <v>1</v>
      </c>
      <c r="R548" s="138">
        <f>Q548*H548</f>
        <v>1.7000000000000001E-2</v>
      </c>
      <c r="S548" s="138">
        <v>0</v>
      </c>
      <c r="T548" s="139">
        <f>S548*H548</f>
        <v>0</v>
      </c>
      <c r="AR548" s="140" t="s">
        <v>225</v>
      </c>
      <c r="AT548" s="140" t="s">
        <v>185</v>
      </c>
      <c r="AU548" s="140" t="s">
        <v>83</v>
      </c>
      <c r="AY548" s="16" t="s">
        <v>122</v>
      </c>
      <c r="BE548" s="141">
        <f>IF(N548="základní",J548,0)</f>
        <v>0</v>
      </c>
      <c r="BF548" s="141">
        <f>IF(N548="snížená",J548,0)</f>
        <v>0</v>
      </c>
      <c r="BG548" s="141">
        <f>IF(N548="zákl. přenesená",J548,0)</f>
        <v>0</v>
      </c>
      <c r="BH548" s="141">
        <f>IF(N548="sníž. přenesená",J548,0)</f>
        <v>0</v>
      </c>
      <c r="BI548" s="141">
        <f>IF(N548="nulová",J548,0)</f>
        <v>0</v>
      </c>
      <c r="BJ548" s="16" t="s">
        <v>81</v>
      </c>
      <c r="BK548" s="141">
        <f>ROUND(I548*H548,2)</f>
        <v>0</v>
      </c>
      <c r="BL548" s="16" t="s">
        <v>221</v>
      </c>
      <c r="BM548" s="140" t="s">
        <v>695</v>
      </c>
    </row>
    <row r="549" spans="2:65" s="12" customFormat="1" ht="22.5">
      <c r="B549" s="146"/>
      <c r="D549" s="147" t="s">
        <v>131</v>
      </c>
      <c r="E549" s="148" t="s">
        <v>1</v>
      </c>
      <c r="F549" s="149" t="s">
        <v>696</v>
      </c>
      <c r="H549" s="150">
        <v>47.16</v>
      </c>
      <c r="I549" s="151"/>
      <c r="L549" s="146"/>
      <c r="M549" s="152"/>
      <c r="T549" s="153"/>
      <c r="AT549" s="148" t="s">
        <v>131</v>
      </c>
      <c r="AU549" s="148" t="s">
        <v>83</v>
      </c>
      <c r="AV549" s="12" t="s">
        <v>83</v>
      </c>
      <c r="AW549" s="12" t="s">
        <v>4</v>
      </c>
      <c r="AX549" s="12" t="s">
        <v>73</v>
      </c>
      <c r="AY549" s="148" t="s">
        <v>122</v>
      </c>
    </row>
    <row r="550" spans="2:65" s="12" customFormat="1">
      <c r="B550" s="146"/>
      <c r="D550" s="147" t="s">
        <v>131</v>
      </c>
      <c r="E550" s="148" t="s">
        <v>1</v>
      </c>
      <c r="F550" s="149" t="s">
        <v>697</v>
      </c>
      <c r="H550" s="150">
        <v>1.7000000000000001E-2</v>
      </c>
      <c r="I550" s="151"/>
      <c r="L550" s="146"/>
      <c r="M550" s="152"/>
      <c r="T550" s="153"/>
      <c r="AT550" s="148" t="s">
        <v>131</v>
      </c>
      <c r="AU550" s="148" t="s">
        <v>83</v>
      </c>
      <c r="AV550" s="12" t="s">
        <v>83</v>
      </c>
      <c r="AW550" s="12" t="s">
        <v>30</v>
      </c>
      <c r="AX550" s="12" t="s">
        <v>81</v>
      </c>
      <c r="AY550" s="148" t="s">
        <v>122</v>
      </c>
    </row>
    <row r="551" spans="2:65" s="1" customFormat="1" ht="16.5" customHeight="1">
      <c r="B551" s="31"/>
      <c r="C551" s="128" t="s">
        <v>698</v>
      </c>
      <c r="D551" s="128" t="s">
        <v>124</v>
      </c>
      <c r="E551" s="129" t="s">
        <v>699</v>
      </c>
      <c r="F551" s="130" t="s">
        <v>700</v>
      </c>
      <c r="G551" s="131" t="s">
        <v>127</v>
      </c>
      <c r="H551" s="132">
        <v>166.4</v>
      </c>
      <c r="I551" s="133"/>
      <c r="J551" s="134">
        <f>ROUND(I551*H551,2)</f>
        <v>0</v>
      </c>
      <c r="K551" s="135"/>
      <c r="L551" s="31"/>
      <c r="M551" s="136" t="s">
        <v>1</v>
      </c>
      <c r="N551" s="137" t="s">
        <v>38</v>
      </c>
      <c r="P551" s="138">
        <f>O551*H551</f>
        <v>0</v>
      </c>
      <c r="Q551" s="138">
        <v>0</v>
      </c>
      <c r="R551" s="138">
        <f>Q551*H551</f>
        <v>0</v>
      </c>
      <c r="S551" s="138">
        <v>4.0000000000000001E-3</v>
      </c>
      <c r="T551" s="139">
        <f>S551*H551</f>
        <v>0.66560000000000008</v>
      </c>
      <c r="AR551" s="140" t="s">
        <v>221</v>
      </c>
      <c r="AT551" s="140" t="s">
        <v>124</v>
      </c>
      <c r="AU551" s="140" t="s">
        <v>83</v>
      </c>
      <c r="AY551" s="16" t="s">
        <v>122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6" t="s">
        <v>81</v>
      </c>
      <c r="BK551" s="141">
        <f>ROUND(I551*H551,2)</f>
        <v>0</v>
      </c>
      <c r="BL551" s="16" t="s">
        <v>221</v>
      </c>
      <c r="BM551" s="140" t="s">
        <v>701</v>
      </c>
    </row>
    <row r="552" spans="2:65" s="1" customFormat="1">
      <c r="B552" s="31"/>
      <c r="D552" s="142" t="s">
        <v>129</v>
      </c>
      <c r="F552" s="143" t="s">
        <v>702</v>
      </c>
      <c r="I552" s="144"/>
      <c r="L552" s="31"/>
      <c r="M552" s="145"/>
      <c r="T552" s="55"/>
      <c r="AT552" s="16" t="s">
        <v>129</v>
      </c>
      <c r="AU552" s="16" t="s">
        <v>83</v>
      </c>
    </row>
    <row r="553" spans="2:65" s="12" customFormat="1" ht="22.5">
      <c r="B553" s="146"/>
      <c r="D553" s="147" t="s">
        <v>131</v>
      </c>
      <c r="E553" s="148" t="s">
        <v>1</v>
      </c>
      <c r="F553" s="149" t="s">
        <v>703</v>
      </c>
      <c r="H553" s="150">
        <v>166.4</v>
      </c>
      <c r="I553" s="151"/>
      <c r="L553" s="146"/>
      <c r="M553" s="152"/>
      <c r="T553" s="153"/>
      <c r="AT553" s="148" t="s">
        <v>131</v>
      </c>
      <c r="AU553" s="148" t="s">
        <v>83</v>
      </c>
      <c r="AV553" s="12" t="s">
        <v>83</v>
      </c>
      <c r="AW553" s="12" t="s">
        <v>30</v>
      </c>
      <c r="AX553" s="12" t="s">
        <v>73</v>
      </c>
      <c r="AY553" s="148" t="s">
        <v>122</v>
      </c>
    </row>
    <row r="554" spans="2:65" s="13" customFormat="1">
      <c r="B554" s="154"/>
      <c r="D554" s="147" t="s">
        <v>131</v>
      </c>
      <c r="E554" s="155" t="s">
        <v>1</v>
      </c>
      <c r="F554" s="156" t="s">
        <v>133</v>
      </c>
      <c r="H554" s="157">
        <v>166.4</v>
      </c>
      <c r="I554" s="158"/>
      <c r="L554" s="154"/>
      <c r="M554" s="159"/>
      <c r="T554" s="160"/>
      <c r="AT554" s="155" t="s">
        <v>131</v>
      </c>
      <c r="AU554" s="155" t="s">
        <v>83</v>
      </c>
      <c r="AV554" s="13" t="s">
        <v>128</v>
      </c>
      <c r="AW554" s="13" t="s">
        <v>30</v>
      </c>
      <c r="AX554" s="13" t="s">
        <v>81</v>
      </c>
      <c r="AY554" s="155" t="s">
        <v>122</v>
      </c>
    </row>
    <row r="555" spans="2:65" s="1" customFormat="1" ht="24.2" customHeight="1">
      <c r="B555" s="31"/>
      <c r="C555" s="128" t="s">
        <v>412</v>
      </c>
      <c r="D555" s="128" t="s">
        <v>124</v>
      </c>
      <c r="E555" s="129" t="s">
        <v>704</v>
      </c>
      <c r="F555" s="130" t="s">
        <v>705</v>
      </c>
      <c r="G555" s="131" t="s">
        <v>127</v>
      </c>
      <c r="H555" s="132">
        <v>193.97</v>
      </c>
      <c r="I555" s="133"/>
      <c r="J555" s="134">
        <f>ROUND(I555*H555,2)</f>
        <v>0</v>
      </c>
      <c r="K555" s="135"/>
      <c r="L555" s="31"/>
      <c r="M555" s="136" t="s">
        <v>1</v>
      </c>
      <c r="N555" s="137" t="s">
        <v>38</v>
      </c>
      <c r="P555" s="138">
        <f>O555*H555</f>
        <v>0</v>
      </c>
      <c r="Q555" s="138">
        <v>3.9825E-4</v>
      </c>
      <c r="R555" s="138">
        <f>Q555*H555</f>
        <v>7.7248552499999998E-2</v>
      </c>
      <c r="S555" s="138">
        <v>0</v>
      </c>
      <c r="T555" s="139">
        <f>S555*H555</f>
        <v>0</v>
      </c>
      <c r="AR555" s="140" t="s">
        <v>221</v>
      </c>
      <c r="AT555" s="140" t="s">
        <v>124</v>
      </c>
      <c r="AU555" s="140" t="s">
        <v>83</v>
      </c>
      <c r="AY555" s="16" t="s">
        <v>122</v>
      </c>
      <c r="BE555" s="141">
        <f>IF(N555="základní",J555,0)</f>
        <v>0</v>
      </c>
      <c r="BF555" s="141">
        <f>IF(N555="snížená",J555,0)</f>
        <v>0</v>
      </c>
      <c r="BG555" s="141">
        <f>IF(N555="zákl. přenesená",J555,0)</f>
        <v>0</v>
      </c>
      <c r="BH555" s="141">
        <f>IF(N555="sníž. přenesená",J555,0)</f>
        <v>0</v>
      </c>
      <c r="BI555" s="141">
        <f>IF(N555="nulová",J555,0)</f>
        <v>0</v>
      </c>
      <c r="BJ555" s="16" t="s">
        <v>81</v>
      </c>
      <c r="BK555" s="141">
        <f>ROUND(I555*H555,2)</f>
        <v>0</v>
      </c>
      <c r="BL555" s="16" t="s">
        <v>221</v>
      </c>
      <c r="BM555" s="140" t="s">
        <v>706</v>
      </c>
    </row>
    <row r="556" spans="2:65" s="1" customFormat="1">
      <c r="B556" s="31"/>
      <c r="D556" s="142" t="s">
        <v>129</v>
      </c>
      <c r="F556" s="143" t="s">
        <v>707</v>
      </c>
      <c r="I556" s="144"/>
      <c r="L556" s="31"/>
      <c r="M556" s="145"/>
      <c r="T556" s="55"/>
      <c r="AT556" s="16" t="s">
        <v>129</v>
      </c>
      <c r="AU556" s="16" t="s">
        <v>83</v>
      </c>
    </row>
    <row r="557" spans="2:65" s="12" customFormat="1" ht="22.5">
      <c r="B557" s="146"/>
      <c r="D557" s="147" t="s">
        <v>131</v>
      </c>
      <c r="E557" s="148" t="s">
        <v>1</v>
      </c>
      <c r="F557" s="149" t="s">
        <v>708</v>
      </c>
      <c r="H557" s="150">
        <v>193.97</v>
      </c>
      <c r="I557" s="151"/>
      <c r="L557" s="146"/>
      <c r="M557" s="152"/>
      <c r="T557" s="153"/>
      <c r="AT557" s="148" t="s">
        <v>131</v>
      </c>
      <c r="AU557" s="148" t="s">
        <v>83</v>
      </c>
      <c r="AV557" s="12" t="s">
        <v>83</v>
      </c>
      <c r="AW557" s="12" t="s">
        <v>30</v>
      </c>
      <c r="AX557" s="12" t="s">
        <v>73</v>
      </c>
      <c r="AY557" s="148" t="s">
        <v>122</v>
      </c>
    </row>
    <row r="558" spans="2:65" s="13" customFormat="1">
      <c r="B558" s="154"/>
      <c r="D558" s="147" t="s">
        <v>131</v>
      </c>
      <c r="E558" s="155" t="s">
        <v>1</v>
      </c>
      <c r="F558" s="156" t="s">
        <v>133</v>
      </c>
      <c r="H558" s="157">
        <v>193.97</v>
      </c>
      <c r="I558" s="158"/>
      <c r="L558" s="154"/>
      <c r="M558" s="159"/>
      <c r="T558" s="160"/>
      <c r="AT558" s="155" t="s">
        <v>131</v>
      </c>
      <c r="AU558" s="155" t="s">
        <v>83</v>
      </c>
      <c r="AV558" s="13" t="s">
        <v>128</v>
      </c>
      <c r="AW558" s="13" t="s">
        <v>30</v>
      </c>
      <c r="AX558" s="13" t="s">
        <v>81</v>
      </c>
      <c r="AY558" s="155" t="s">
        <v>122</v>
      </c>
    </row>
    <row r="559" spans="2:65" s="1" customFormat="1" ht="37.9" customHeight="1">
      <c r="B559" s="31"/>
      <c r="C559" s="167" t="s">
        <v>709</v>
      </c>
      <c r="D559" s="167" t="s">
        <v>185</v>
      </c>
      <c r="E559" s="168" t="s">
        <v>710</v>
      </c>
      <c r="F559" s="169" t="s">
        <v>711</v>
      </c>
      <c r="G559" s="170" t="s">
        <v>127</v>
      </c>
      <c r="H559" s="171">
        <v>193.97</v>
      </c>
      <c r="I559" s="172"/>
      <c r="J559" s="173">
        <f>ROUND(I559*H559,2)</f>
        <v>0</v>
      </c>
      <c r="K559" s="174"/>
      <c r="L559" s="175"/>
      <c r="M559" s="176" t="s">
        <v>1</v>
      </c>
      <c r="N559" s="177" t="s">
        <v>38</v>
      </c>
      <c r="P559" s="138">
        <f>O559*H559</f>
        <v>0</v>
      </c>
      <c r="Q559" s="138">
        <v>5.4000000000000003E-3</v>
      </c>
      <c r="R559" s="138">
        <f>Q559*H559</f>
        <v>1.0474380000000001</v>
      </c>
      <c r="S559" s="138">
        <v>0</v>
      </c>
      <c r="T559" s="139">
        <f>S559*H559</f>
        <v>0</v>
      </c>
      <c r="AR559" s="140" t="s">
        <v>225</v>
      </c>
      <c r="AT559" s="140" t="s">
        <v>185</v>
      </c>
      <c r="AU559" s="140" t="s">
        <v>83</v>
      </c>
      <c r="AY559" s="16" t="s">
        <v>122</v>
      </c>
      <c r="BE559" s="141">
        <f>IF(N559="základní",J559,0)</f>
        <v>0</v>
      </c>
      <c r="BF559" s="141">
        <f>IF(N559="snížená",J559,0)</f>
        <v>0</v>
      </c>
      <c r="BG559" s="141">
        <f>IF(N559="zákl. přenesená",J559,0)</f>
        <v>0</v>
      </c>
      <c r="BH559" s="141">
        <f>IF(N559="sníž. přenesená",J559,0)</f>
        <v>0</v>
      </c>
      <c r="BI559" s="141">
        <f>IF(N559="nulová",J559,0)</f>
        <v>0</v>
      </c>
      <c r="BJ559" s="16" t="s">
        <v>81</v>
      </c>
      <c r="BK559" s="141">
        <f>ROUND(I559*H559,2)</f>
        <v>0</v>
      </c>
      <c r="BL559" s="16" t="s">
        <v>221</v>
      </c>
      <c r="BM559" s="140" t="s">
        <v>712</v>
      </c>
    </row>
    <row r="560" spans="2:65" s="12" customFormat="1" ht="22.5">
      <c r="B560" s="146"/>
      <c r="D560" s="147" t="s">
        <v>131</v>
      </c>
      <c r="E560" s="148" t="s">
        <v>1</v>
      </c>
      <c r="F560" s="149" t="s">
        <v>708</v>
      </c>
      <c r="H560" s="150">
        <v>193.97</v>
      </c>
      <c r="I560" s="151"/>
      <c r="L560" s="146"/>
      <c r="M560" s="152"/>
      <c r="T560" s="153"/>
      <c r="AT560" s="148" t="s">
        <v>131</v>
      </c>
      <c r="AU560" s="148" t="s">
        <v>83</v>
      </c>
      <c r="AV560" s="12" t="s">
        <v>83</v>
      </c>
      <c r="AW560" s="12" t="s">
        <v>30</v>
      </c>
      <c r="AX560" s="12" t="s">
        <v>81</v>
      </c>
      <c r="AY560" s="148" t="s">
        <v>122</v>
      </c>
    </row>
    <row r="561" spans="2:65" s="1" customFormat="1" ht="21.75" customHeight="1">
      <c r="B561" s="31"/>
      <c r="C561" s="128" t="s">
        <v>416</v>
      </c>
      <c r="D561" s="128" t="s">
        <v>124</v>
      </c>
      <c r="E561" s="129" t="s">
        <v>713</v>
      </c>
      <c r="F561" s="130" t="s">
        <v>714</v>
      </c>
      <c r="G561" s="131" t="s">
        <v>127</v>
      </c>
      <c r="H561" s="132">
        <v>46.53</v>
      </c>
      <c r="I561" s="133"/>
      <c r="J561" s="134">
        <f>ROUND(I561*H561,2)</f>
        <v>0</v>
      </c>
      <c r="K561" s="135"/>
      <c r="L561" s="31"/>
      <c r="M561" s="136" t="s">
        <v>1</v>
      </c>
      <c r="N561" s="137" t="s">
        <v>38</v>
      </c>
      <c r="P561" s="138">
        <f>O561*H561</f>
        <v>0</v>
      </c>
      <c r="Q561" s="138">
        <v>3.7530000000000002E-4</v>
      </c>
      <c r="R561" s="138">
        <f>Q561*H561</f>
        <v>1.7462709E-2</v>
      </c>
      <c r="S561" s="138">
        <v>0</v>
      </c>
      <c r="T561" s="139">
        <f>S561*H561</f>
        <v>0</v>
      </c>
      <c r="AR561" s="140" t="s">
        <v>221</v>
      </c>
      <c r="AT561" s="140" t="s">
        <v>124</v>
      </c>
      <c r="AU561" s="140" t="s">
        <v>83</v>
      </c>
      <c r="AY561" s="16" t="s">
        <v>122</v>
      </c>
      <c r="BE561" s="141">
        <f>IF(N561="základní",J561,0)</f>
        <v>0</v>
      </c>
      <c r="BF561" s="141">
        <f>IF(N561="snížená",J561,0)</f>
        <v>0</v>
      </c>
      <c r="BG561" s="141">
        <f>IF(N561="zákl. přenesená",J561,0)</f>
        <v>0</v>
      </c>
      <c r="BH561" s="141">
        <f>IF(N561="sníž. přenesená",J561,0)</f>
        <v>0</v>
      </c>
      <c r="BI561" s="141">
        <f>IF(N561="nulová",J561,0)</f>
        <v>0</v>
      </c>
      <c r="BJ561" s="16" t="s">
        <v>81</v>
      </c>
      <c r="BK561" s="141">
        <f>ROUND(I561*H561,2)</f>
        <v>0</v>
      </c>
      <c r="BL561" s="16" t="s">
        <v>221</v>
      </c>
      <c r="BM561" s="140" t="s">
        <v>715</v>
      </c>
    </row>
    <row r="562" spans="2:65" s="1" customFormat="1">
      <c r="B562" s="31"/>
      <c r="D562" s="142" t="s">
        <v>129</v>
      </c>
      <c r="F562" s="143" t="s">
        <v>716</v>
      </c>
      <c r="I562" s="144"/>
      <c r="L562" s="31"/>
      <c r="M562" s="145"/>
      <c r="T562" s="55"/>
      <c r="AT562" s="16" t="s">
        <v>129</v>
      </c>
      <c r="AU562" s="16" t="s">
        <v>83</v>
      </c>
    </row>
    <row r="563" spans="2:65" s="12" customFormat="1" ht="22.5">
      <c r="B563" s="146"/>
      <c r="D563" s="147" t="s">
        <v>131</v>
      </c>
      <c r="E563" s="148" t="s">
        <v>1</v>
      </c>
      <c r="F563" s="149" t="s">
        <v>717</v>
      </c>
      <c r="H563" s="150">
        <v>46.53</v>
      </c>
      <c r="I563" s="151"/>
      <c r="L563" s="146"/>
      <c r="M563" s="152"/>
      <c r="T563" s="153"/>
      <c r="AT563" s="148" t="s">
        <v>131</v>
      </c>
      <c r="AU563" s="148" t="s">
        <v>83</v>
      </c>
      <c r="AV563" s="12" t="s">
        <v>83</v>
      </c>
      <c r="AW563" s="12" t="s">
        <v>30</v>
      </c>
      <c r="AX563" s="12" t="s">
        <v>73</v>
      </c>
      <c r="AY563" s="148" t="s">
        <v>122</v>
      </c>
    </row>
    <row r="564" spans="2:65" s="13" customFormat="1">
      <c r="B564" s="154"/>
      <c r="D564" s="147" t="s">
        <v>131</v>
      </c>
      <c r="E564" s="155" t="s">
        <v>1</v>
      </c>
      <c r="F564" s="156" t="s">
        <v>133</v>
      </c>
      <c r="H564" s="157">
        <v>46.53</v>
      </c>
      <c r="I564" s="158"/>
      <c r="L564" s="154"/>
      <c r="M564" s="159"/>
      <c r="T564" s="160"/>
      <c r="AT564" s="155" t="s">
        <v>131</v>
      </c>
      <c r="AU564" s="155" t="s">
        <v>83</v>
      </c>
      <c r="AV564" s="13" t="s">
        <v>128</v>
      </c>
      <c r="AW564" s="13" t="s">
        <v>30</v>
      </c>
      <c r="AX564" s="13" t="s">
        <v>81</v>
      </c>
      <c r="AY564" s="155" t="s">
        <v>122</v>
      </c>
    </row>
    <row r="565" spans="2:65" s="1" customFormat="1" ht="44.25" customHeight="1">
      <c r="B565" s="31"/>
      <c r="C565" s="167" t="s">
        <v>718</v>
      </c>
      <c r="D565" s="167" t="s">
        <v>185</v>
      </c>
      <c r="E565" s="168" t="s">
        <v>719</v>
      </c>
      <c r="F565" s="169" t="s">
        <v>720</v>
      </c>
      <c r="G565" s="170" t="s">
        <v>127</v>
      </c>
      <c r="H565" s="171">
        <v>46.53</v>
      </c>
      <c r="I565" s="172"/>
      <c r="J565" s="173">
        <f>ROUND(I565*H565,2)</f>
        <v>0</v>
      </c>
      <c r="K565" s="174"/>
      <c r="L565" s="175"/>
      <c r="M565" s="176" t="s">
        <v>1</v>
      </c>
      <c r="N565" s="177" t="s">
        <v>38</v>
      </c>
      <c r="P565" s="138">
        <f>O565*H565</f>
        <v>0</v>
      </c>
      <c r="Q565" s="138">
        <v>5.4000000000000003E-3</v>
      </c>
      <c r="R565" s="138">
        <f>Q565*H565</f>
        <v>0.25126200000000004</v>
      </c>
      <c r="S565" s="138">
        <v>0</v>
      </c>
      <c r="T565" s="139">
        <f>S565*H565</f>
        <v>0</v>
      </c>
      <c r="AR565" s="140" t="s">
        <v>225</v>
      </c>
      <c r="AT565" s="140" t="s">
        <v>185</v>
      </c>
      <c r="AU565" s="140" t="s">
        <v>83</v>
      </c>
      <c r="AY565" s="16" t="s">
        <v>122</v>
      </c>
      <c r="BE565" s="141">
        <f>IF(N565="základní",J565,0)</f>
        <v>0</v>
      </c>
      <c r="BF565" s="141">
        <f>IF(N565="snížená",J565,0)</f>
        <v>0</v>
      </c>
      <c r="BG565" s="141">
        <f>IF(N565="zákl. přenesená",J565,0)</f>
        <v>0</v>
      </c>
      <c r="BH565" s="141">
        <f>IF(N565="sníž. přenesená",J565,0)</f>
        <v>0</v>
      </c>
      <c r="BI565" s="141">
        <f>IF(N565="nulová",J565,0)</f>
        <v>0</v>
      </c>
      <c r="BJ565" s="16" t="s">
        <v>81</v>
      </c>
      <c r="BK565" s="141">
        <f>ROUND(I565*H565,2)</f>
        <v>0</v>
      </c>
      <c r="BL565" s="16" t="s">
        <v>221</v>
      </c>
      <c r="BM565" s="140" t="s">
        <v>721</v>
      </c>
    </row>
    <row r="566" spans="2:65" s="12" customFormat="1" ht="22.5">
      <c r="B566" s="146"/>
      <c r="D566" s="147" t="s">
        <v>131</v>
      </c>
      <c r="E566" s="148" t="s">
        <v>1</v>
      </c>
      <c r="F566" s="149" t="s">
        <v>717</v>
      </c>
      <c r="H566" s="150">
        <v>46.53</v>
      </c>
      <c r="I566" s="151"/>
      <c r="L566" s="146"/>
      <c r="M566" s="152"/>
      <c r="T566" s="153"/>
      <c r="AT566" s="148" t="s">
        <v>131</v>
      </c>
      <c r="AU566" s="148" t="s">
        <v>83</v>
      </c>
      <c r="AV566" s="12" t="s">
        <v>83</v>
      </c>
      <c r="AW566" s="12" t="s">
        <v>30</v>
      </c>
      <c r="AX566" s="12" t="s">
        <v>81</v>
      </c>
      <c r="AY566" s="148" t="s">
        <v>122</v>
      </c>
    </row>
    <row r="567" spans="2:65" s="11" customFormat="1" ht="25.9" customHeight="1">
      <c r="B567" s="116"/>
      <c r="D567" s="117" t="s">
        <v>72</v>
      </c>
      <c r="E567" s="118" t="s">
        <v>722</v>
      </c>
      <c r="F567" s="118" t="s">
        <v>723</v>
      </c>
      <c r="I567" s="119"/>
      <c r="J567" s="120">
        <f>BK567</f>
        <v>0</v>
      </c>
      <c r="L567" s="116"/>
      <c r="M567" s="121"/>
      <c r="P567" s="122">
        <f>P568+P611+P616</f>
        <v>0</v>
      </c>
      <c r="R567" s="122">
        <f>R568+R611+R616</f>
        <v>0</v>
      </c>
      <c r="T567" s="123">
        <f>T568+T611+T616</f>
        <v>0</v>
      </c>
      <c r="AR567" s="117" t="s">
        <v>151</v>
      </c>
      <c r="AT567" s="124" t="s">
        <v>72</v>
      </c>
      <c r="AU567" s="124" t="s">
        <v>73</v>
      </c>
      <c r="AY567" s="117" t="s">
        <v>122</v>
      </c>
      <c r="BK567" s="125">
        <f>BK568+BK611+BK616</f>
        <v>0</v>
      </c>
    </row>
    <row r="568" spans="2:65" s="11" customFormat="1" ht="22.9" customHeight="1">
      <c r="B568" s="116"/>
      <c r="D568" s="117" t="s">
        <v>72</v>
      </c>
      <c r="E568" s="126" t="s">
        <v>724</v>
      </c>
      <c r="F568" s="126" t="s">
        <v>725</v>
      </c>
      <c r="I568" s="119"/>
      <c r="J568" s="127">
        <f>BK568</f>
        <v>0</v>
      </c>
      <c r="L568" s="116"/>
      <c r="M568" s="121"/>
      <c r="P568" s="122">
        <f>SUM(P569:P610)</f>
        <v>0</v>
      </c>
      <c r="R568" s="122">
        <f>SUM(R569:R610)</f>
        <v>0</v>
      </c>
      <c r="T568" s="123">
        <f>SUM(T569:T610)</f>
        <v>0</v>
      </c>
      <c r="AR568" s="117" t="s">
        <v>151</v>
      </c>
      <c r="AT568" s="124" t="s">
        <v>72</v>
      </c>
      <c r="AU568" s="124" t="s">
        <v>81</v>
      </c>
      <c r="AY568" s="117" t="s">
        <v>122</v>
      </c>
      <c r="BK568" s="125">
        <f>SUM(BK569:BK610)</f>
        <v>0</v>
      </c>
    </row>
    <row r="569" spans="2:65" s="1" customFormat="1" ht="16.5" customHeight="1">
      <c r="B569" s="31"/>
      <c r="C569" s="128" t="s">
        <v>422</v>
      </c>
      <c r="D569" s="128" t="s">
        <v>124</v>
      </c>
      <c r="E569" s="129" t="s">
        <v>726</v>
      </c>
      <c r="F569" s="130" t="s">
        <v>727</v>
      </c>
      <c r="G569" s="131" t="s">
        <v>728</v>
      </c>
      <c r="H569" s="132">
        <v>1</v>
      </c>
      <c r="I569" s="133"/>
      <c r="J569" s="134">
        <f>ROUND(I569*H569,2)</f>
        <v>0</v>
      </c>
      <c r="K569" s="135"/>
      <c r="L569" s="31"/>
      <c r="M569" s="136" t="s">
        <v>1</v>
      </c>
      <c r="N569" s="137" t="s">
        <v>38</v>
      </c>
      <c r="P569" s="138">
        <f>O569*H569</f>
        <v>0</v>
      </c>
      <c r="Q569" s="138">
        <v>0</v>
      </c>
      <c r="R569" s="138">
        <f>Q569*H569</f>
        <v>0</v>
      </c>
      <c r="S569" s="138">
        <v>0</v>
      </c>
      <c r="T569" s="139">
        <f>S569*H569</f>
        <v>0</v>
      </c>
      <c r="AR569" s="140" t="s">
        <v>128</v>
      </c>
      <c r="AT569" s="140" t="s">
        <v>124</v>
      </c>
      <c r="AU569" s="140" t="s">
        <v>83</v>
      </c>
      <c r="AY569" s="16" t="s">
        <v>122</v>
      </c>
      <c r="BE569" s="141">
        <f>IF(N569="základní",J569,0)</f>
        <v>0</v>
      </c>
      <c r="BF569" s="141">
        <f>IF(N569="snížená",J569,0)</f>
        <v>0</v>
      </c>
      <c r="BG569" s="141">
        <f>IF(N569="zákl. přenesená",J569,0)</f>
        <v>0</v>
      </c>
      <c r="BH569" s="141">
        <f>IF(N569="sníž. přenesená",J569,0)</f>
        <v>0</v>
      </c>
      <c r="BI569" s="141">
        <f>IF(N569="nulová",J569,0)</f>
        <v>0</v>
      </c>
      <c r="BJ569" s="16" t="s">
        <v>81</v>
      </c>
      <c r="BK569" s="141">
        <f>ROUND(I569*H569,2)</f>
        <v>0</v>
      </c>
      <c r="BL569" s="16" t="s">
        <v>128</v>
      </c>
      <c r="BM569" s="140" t="s">
        <v>729</v>
      </c>
    </row>
    <row r="570" spans="2:65" s="1" customFormat="1">
      <c r="B570" s="31"/>
      <c r="D570" s="142" t="s">
        <v>129</v>
      </c>
      <c r="F570" s="143" t="s">
        <v>730</v>
      </c>
      <c r="I570" s="144"/>
      <c r="L570" s="31"/>
      <c r="M570" s="145"/>
      <c r="T570" s="55"/>
      <c r="AT570" s="16" t="s">
        <v>129</v>
      </c>
      <c r="AU570" s="16" t="s">
        <v>83</v>
      </c>
    </row>
    <row r="571" spans="2:65" s="12" customFormat="1" ht="33.75">
      <c r="B571" s="146"/>
      <c r="D571" s="147" t="s">
        <v>131</v>
      </c>
      <c r="E571" s="148" t="s">
        <v>1</v>
      </c>
      <c r="F571" s="149" t="s">
        <v>731</v>
      </c>
      <c r="H571" s="150">
        <v>1</v>
      </c>
      <c r="I571" s="151"/>
      <c r="L571" s="146"/>
      <c r="M571" s="152"/>
      <c r="T571" s="153"/>
      <c r="AT571" s="148" t="s">
        <v>131</v>
      </c>
      <c r="AU571" s="148" t="s">
        <v>83</v>
      </c>
      <c r="AV571" s="12" t="s">
        <v>83</v>
      </c>
      <c r="AW571" s="12" t="s">
        <v>30</v>
      </c>
      <c r="AX571" s="12" t="s">
        <v>73</v>
      </c>
      <c r="AY571" s="148" t="s">
        <v>122</v>
      </c>
    </row>
    <row r="572" spans="2:65" s="13" customFormat="1">
      <c r="B572" s="154"/>
      <c r="D572" s="147" t="s">
        <v>131</v>
      </c>
      <c r="E572" s="155" t="s">
        <v>1</v>
      </c>
      <c r="F572" s="156" t="s">
        <v>133</v>
      </c>
      <c r="H572" s="157">
        <v>1</v>
      </c>
      <c r="I572" s="158"/>
      <c r="L572" s="154"/>
      <c r="M572" s="159"/>
      <c r="T572" s="160"/>
      <c r="AT572" s="155" t="s">
        <v>131</v>
      </c>
      <c r="AU572" s="155" t="s">
        <v>83</v>
      </c>
      <c r="AV572" s="13" t="s">
        <v>128</v>
      </c>
      <c r="AW572" s="13" t="s">
        <v>30</v>
      </c>
      <c r="AX572" s="13" t="s">
        <v>81</v>
      </c>
      <c r="AY572" s="155" t="s">
        <v>122</v>
      </c>
    </row>
    <row r="573" spans="2:65" s="1" customFormat="1" ht="16.5" customHeight="1">
      <c r="B573" s="31"/>
      <c r="C573" s="128" t="s">
        <v>732</v>
      </c>
      <c r="D573" s="128" t="s">
        <v>124</v>
      </c>
      <c r="E573" s="129" t="s">
        <v>733</v>
      </c>
      <c r="F573" s="130" t="s">
        <v>734</v>
      </c>
      <c r="G573" s="131" t="s">
        <v>728</v>
      </c>
      <c r="H573" s="132">
        <v>2</v>
      </c>
      <c r="I573" s="133"/>
      <c r="J573" s="134">
        <f>ROUND(I573*H573,2)</f>
        <v>0</v>
      </c>
      <c r="K573" s="135"/>
      <c r="L573" s="31"/>
      <c r="M573" s="136" t="s">
        <v>1</v>
      </c>
      <c r="N573" s="137" t="s">
        <v>38</v>
      </c>
      <c r="P573" s="138">
        <f>O573*H573</f>
        <v>0</v>
      </c>
      <c r="Q573" s="138">
        <v>0</v>
      </c>
      <c r="R573" s="138">
        <f>Q573*H573</f>
        <v>0</v>
      </c>
      <c r="S573" s="138">
        <v>0</v>
      </c>
      <c r="T573" s="139">
        <f>S573*H573</f>
        <v>0</v>
      </c>
      <c r="AR573" s="140" t="s">
        <v>128</v>
      </c>
      <c r="AT573" s="140" t="s">
        <v>124</v>
      </c>
      <c r="AU573" s="140" t="s">
        <v>83</v>
      </c>
      <c r="AY573" s="16" t="s">
        <v>122</v>
      </c>
      <c r="BE573" s="141">
        <f>IF(N573="základní",J573,0)</f>
        <v>0</v>
      </c>
      <c r="BF573" s="141">
        <f>IF(N573="snížená",J573,0)</f>
        <v>0</v>
      </c>
      <c r="BG573" s="141">
        <f>IF(N573="zákl. přenesená",J573,0)</f>
        <v>0</v>
      </c>
      <c r="BH573" s="141">
        <f>IF(N573="sníž. přenesená",J573,0)</f>
        <v>0</v>
      </c>
      <c r="BI573" s="141">
        <f>IF(N573="nulová",J573,0)</f>
        <v>0</v>
      </c>
      <c r="BJ573" s="16" t="s">
        <v>81</v>
      </c>
      <c r="BK573" s="141">
        <f>ROUND(I573*H573,2)</f>
        <v>0</v>
      </c>
      <c r="BL573" s="16" t="s">
        <v>128</v>
      </c>
      <c r="BM573" s="140" t="s">
        <v>735</v>
      </c>
    </row>
    <row r="574" spans="2:65" s="1" customFormat="1">
      <c r="B574" s="31"/>
      <c r="D574" s="142" t="s">
        <v>129</v>
      </c>
      <c r="F574" s="143" t="s">
        <v>736</v>
      </c>
      <c r="I574" s="144"/>
      <c r="L574" s="31"/>
      <c r="M574" s="145"/>
      <c r="T574" s="55"/>
      <c r="AT574" s="16" t="s">
        <v>129</v>
      </c>
      <c r="AU574" s="16" t="s">
        <v>83</v>
      </c>
    </row>
    <row r="575" spans="2:65" s="12" customFormat="1" ht="22.5">
      <c r="B575" s="146"/>
      <c r="D575" s="147" t="s">
        <v>131</v>
      </c>
      <c r="E575" s="148" t="s">
        <v>1</v>
      </c>
      <c r="F575" s="149" t="s">
        <v>737</v>
      </c>
      <c r="H575" s="150">
        <v>1</v>
      </c>
      <c r="I575" s="151"/>
      <c r="L575" s="146"/>
      <c r="M575" s="152"/>
      <c r="T575" s="153"/>
      <c r="AT575" s="148" t="s">
        <v>131</v>
      </c>
      <c r="AU575" s="148" t="s">
        <v>83</v>
      </c>
      <c r="AV575" s="12" t="s">
        <v>83</v>
      </c>
      <c r="AW575" s="12" t="s">
        <v>30</v>
      </c>
      <c r="AX575" s="12" t="s">
        <v>73</v>
      </c>
      <c r="AY575" s="148" t="s">
        <v>122</v>
      </c>
    </row>
    <row r="576" spans="2:65" s="12" customFormat="1" ht="22.5">
      <c r="B576" s="146"/>
      <c r="D576" s="147" t="s">
        <v>131</v>
      </c>
      <c r="E576" s="148" t="s">
        <v>1</v>
      </c>
      <c r="F576" s="149" t="s">
        <v>738</v>
      </c>
      <c r="H576" s="150">
        <v>1</v>
      </c>
      <c r="I576" s="151"/>
      <c r="L576" s="146"/>
      <c r="M576" s="152"/>
      <c r="T576" s="153"/>
      <c r="AT576" s="148" t="s">
        <v>131</v>
      </c>
      <c r="AU576" s="148" t="s">
        <v>83</v>
      </c>
      <c r="AV576" s="12" t="s">
        <v>83</v>
      </c>
      <c r="AW576" s="12" t="s">
        <v>30</v>
      </c>
      <c r="AX576" s="12" t="s">
        <v>73</v>
      </c>
      <c r="AY576" s="148" t="s">
        <v>122</v>
      </c>
    </row>
    <row r="577" spans="2:65" s="13" customFormat="1">
      <c r="B577" s="154"/>
      <c r="D577" s="147" t="s">
        <v>131</v>
      </c>
      <c r="E577" s="155" t="s">
        <v>1</v>
      </c>
      <c r="F577" s="156" t="s">
        <v>133</v>
      </c>
      <c r="H577" s="157">
        <v>2</v>
      </c>
      <c r="I577" s="158"/>
      <c r="L577" s="154"/>
      <c r="M577" s="159"/>
      <c r="T577" s="160"/>
      <c r="AT577" s="155" t="s">
        <v>131</v>
      </c>
      <c r="AU577" s="155" t="s">
        <v>83</v>
      </c>
      <c r="AV577" s="13" t="s">
        <v>128</v>
      </c>
      <c r="AW577" s="13" t="s">
        <v>30</v>
      </c>
      <c r="AX577" s="13" t="s">
        <v>81</v>
      </c>
      <c r="AY577" s="155" t="s">
        <v>122</v>
      </c>
    </row>
    <row r="578" spans="2:65" s="1" customFormat="1" ht="16.5" customHeight="1">
      <c r="B578" s="31"/>
      <c r="C578" s="128" t="s">
        <v>426</v>
      </c>
      <c r="D578" s="128" t="s">
        <v>124</v>
      </c>
      <c r="E578" s="129" t="s">
        <v>739</v>
      </c>
      <c r="F578" s="130" t="s">
        <v>740</v>
      </c>
      <c r="G578" s="131" t="s">
        <v>728</v>
      </c>
      <c r="H578" s="132">
        <v>1</v>
      </c>
      <c r="I578" s="133"/>
      <c r="J578" s="134">
        <f>ROUND(I578*H578,2)</f>
        <v>0</v>
      </c>
      <c r="K578" s="135"/>
      <c r="L578" s="31"/>
      <c r="M578" s="136" t="s">
        <v>1</v>
      </c>
      <c r="N578" s="137" t="s">
        <v>38</v>
      </c>
      <c r="P578" s="138">
        <f>O578*H578</f>
        <v>0</v>
      </c>
      <c r="Q578" s="138">
        <v>0</v>
      </c>
      <c r="R578" s="138">
        <f>Q578*H578</f>
        <v>0</v>
      </c>
      <c r="S578" s="138">
        <v>0</v>
      </c>
      <c r="T578" s="139">
        <f>S578*H578</f>
        <v>0</v>
      </c>
      <c r="AR578" s="140" t="s">
        <v>128</v>
      </c>
      <c r="AT578" s="140" t="s">
        <v>124</v>
      </c>
      <c r="AU578" s="140" t="s">
        <v>83</v>
      </c>
      <c r="AY578" s="16" t="s">
        <v>122</v>
      </c>
      <c r="BE578" s="141">
        <f>IF(N578="základní",J578,0)</f>
        <v>0</v>
      </c>
      <c r="BF578" s="141">
        <f>IF(N578="snížená",J578,0)</f>
        <v>0</v>
      </c>
      <c r="BG578" s="141">
        <f>IF(N578="zákl. přenesená",J578,0)</f>
        <v>0</v>
      </c>
      <c r="BH578" s="141">
        <f>IF(N578="sníž. přenesená",J578,0)</f>
        <v>0</v>
      </c>
      <c r="BI578" s="141">
        <f>IF(N578="nulová",J578,0)</f>
        <v>0</v>
      </c>
      <c r="BJ578" s="16" t="s">
        <v>81</v>
      </c>
      <c r="BK578" s="141">
        <f>ROUND(I578*H578,2)</f>
        <v>0</v>
      </c>
      <c r="BL578" s="16" t="s">
        <v>128</v>
      </c>
      <c r="BM578" s="140" t="s">
        <v>741</v>
      </c>
    </row>
    <row r="579" spans="2:65" s="1" customFormat="1">
      <c r="B579" s="31"/>
      <c r="D579" s="142" t="s">
        <v>129</v>
      </c>
      <c r="F579" s="143" t="s">
        <v>742</v>
      </c>
      <c r="I579" s="144"/>
      <c r="L579" s="31"/>
      <c r="M579" s="145"/>
      <c r="T579" s="55"/>
      <c r="AT579" s="16" t="s">
        <v>129</v>
      </c>
      <c r="AU579" s="16" t="s">
        <v>83</v>
      </c>
    </row>
    <row r="580" spans="2:65" s="12" customFormat="1">
      <c r="B580" s="146"/>
      <c r="D580" s="147" t="s">
        <v>131</v>
      </c>
      <c r="E580" s="148" t="s">
        <v>1</v>
      </c>
      <c r="F580" s="149" t="s">
        <v>743</v>
      </c>
      <c r="H580" s="150">
        <v>1</v>
      </c>
      <c r="I580" s="151"/>
      <c r="L580" s="146"/>
      <c r="M580" s="152"/>
      <c r="T580" s="153"/>
      <c r="AT580" s="148" t="s">
        <v>131</v>
      </c>
      <c r="AU580" s="148" t="s">
        <v>83</v>
      </c>
      <c r="AV580" s="12" t="s">
        <v>83</v>
      </c>
      <c r="AW580" s="12" t="s">
        <v>30</v>
      </c>
      <c r="AX580" s="12" t="s">
        <v>73</v>
      </c>
      <c r="AY580" s="148" t="s">
        <v>122</v>
      </c>
    </row>
    <row r="581" spans="2:65" s="13" customFormat="1">
      <c r="B581" s="154"/>
      <c r="D581" s="147" t="s">
        <v>131</v>
      </c>
      <c r="E581" s="155" t="s">
        <v>1</v>
      </c>
      <c r="F581" s="156" t="s">
        <v>133</v>
      </c>
      <c r="H581" s="157">
        <v>1</v>
      </c>
      <c r="I581" s="158"/>
      <c r="L581" s="154"/>
      <c r="M581" s="159"/>
      <c r="T581" s="160"/>
      <c r="AT581" s="155" t="s">
        <v>131</v>
      </c>
      <c r="AU581" s="155" t="s">
        <v>83</v>
      </c>
      <c r="AV581" s="13" t="s">
        <v>128</v>
      </c>
      <c r="AW581" s="13" t="s">
        <v>30</v>
      </c>
      <c r="AX581" s="13" t="s">
        <v>81</v>
      </c>
      <c r="AY581" s="155" t="s">
        <v>122</v>
      </c>
    </row>
    <row r="582" spans="2:65" s="1" customFormat="1" ht="16.5" customHeight="1">
      <c r="B582" s="31"/>
      <c r="C582" s="128" t="s">
        <v>744</v>
      </c>
      <c r="D582" s="128" t="s">
        <v>124</v>
      </c>
      <c r="E582" s="129" t="s">
        <v>745</v>
      </c>
      <c r="F582" s="130" t="s">
        <v>746</v>
      </c>
      <c r="G582" s="131" t="s">
        <v>728</v>
      </c>
      <c r="H582" s="132">
        <v>1</v>
      </c>
      <c r="I582" s="133"/>
      <c r="J582" s="134">
        <f>ROUND(I582*H582,2)</f>
        <v>0</v>
      </c>
      <c r="K582" s="135"/>
      <c r="L582" s="31"/>
      <c r="M582" s="136" t="s">
        <v>1</v>
      </c>
      <c r="N582" s="137" t="s">
        <v>38</v>
      </c>
      <c r="P582" s="138">
        <f>O582*H582</f>
        <v>0</v>
      </c>
      <c r="Q582" s="138">
        <v>0</v>
      </c>
      <c r="R582" s="138">
        <f>Q582*H582</f>
        <v>0</v>
      </c>
      <c r="S582" s="138">
        <v>0</v>
      </c>
      <c r="T582" s="139">
        <f>S582*H582</f>
        <v>0</v>
      </c>
      <c r="AR582" s="140" t="s">
        <v>128</v>
      </c>
      <c r="AT582" s="140" t="s">
        <v>124</v>
      </c>
      <c r="AU582" s="140" t="s">
        <v>83</v>
      </c>
      <c r="AY582" s="16" t="s">
        <v>122</v>
      </c>
      <c r="BE582" s="141">
        <f>IF(N582="základní",J582,0)</f>
        <v>0</v>
      </c>
      <c r="BF582" s="141">
        <f>IF(N582="snížená",J582,0)</f>
        <v>0</v>
      </c>
      <c r="BG582" s="141">
        <f>IF(N582="zákl. přenesená",J582,0)</f>
        <v>0</v>
      </c>
      <c r="BH582" s="141">
        <f>IF(N582="sníž. přenesená",J582,0)</f>
        <v>0</v>
      </c>
      <c r="BI582" s="141">
        <f>IF(N582="nulová",J582,0)</f>
        <v>0</v>
      </c>
      <c r="BJ582" s="16" t="s">
        <v>81</v>
      </c>
      <c r="BK582" s="141">
        <f>ROUND(I582*H582,2)</f>
        <v>0</v>
      </c>
      <c r="BL582" s="16" t="s">
        <v>128</v>
      </c>
      <c r="BM582" s="140" t="s">
        <v>747</v>
      </c>
    </row>
    <row r="583" spans="2:65" s="1" customFormat="1">
      <c r="B583" s="31"/>
      <c r="D583" s="142" t="s">
        <v>129</v>
      </c>
      <c r="F583" s="143" t="s">
        <v>748</v>
      </c>
      <c r="I583" s="144"/>
      <c r="L583" s="31"/>
      <c r="M583" s="145"/>
      <c r="T583" s="55"/>
      <c r="AT583" s="16" t="s">
        <v>129</v>
      </c>
      <c r="AU583" s="16" t="s">
        <v>83</v>
      </c>
    </row>
    <row r="584" spans="2:65" s="12" customFormat="1" ht="22.5">
      <c r="B584" s="146"/>
      <c r="D584" s="147" t="s">
        <v>131</v>
      </c>
      <c r="E584" s="148" t="s">
        <v>1</v>
      </c>
      <c r="F584" s="149" t="s">
        <v>749</v>
      </c>
      <c r="H584" s="150">
        <v>1</v>
      </c>
      <c r="I584" s="151"/>
      <c r="L584" s="146"/>
      <c r="M584" s="152"/>
      <c r="T584" s="153"/>
      <c r="AT584" s="148" t="s">
        <v>131</v>
      </c>
      <c r="AU584" s="148" t="s">
        <v>83</v>
      </c>
      <c r="AV584" s="12" t="s">
        <v>83</v>
      </c>
      <c r="AW584" s="12" t="s">
        <v>30</v>
      </c>
      <c r="AX584" s="12" t="s">
        <v>73</v>
      </c>
      <c r="AY584" s="148" t="s">
        <v>122</v>
      </c>
    </row>
    <row r="585" spans="2:65" s="13" customFormat="1">
      <c r="B585" s="154"/>
      <c r="D585" s="147" t="s">
        <v>131</v>
      </c>
      <c r="E585" s="155" t="s">
        <v>1</v>
      </c>
      <c r="F585" s="156" t="s">
        <v>133</v>
      </c>
      <c r="H585" s="157">
        <v>1</v>
      </c>
      <c r="I585" s="158"/>
      <c r="L585" s="154"/>
      <c r="M585" s="159"/>
      <c r="T585" s="160"/>
      <c r="AT585" s="155" t="s">
        <v>131</v>
      </c>
      <c r="AU585" s="155" t="s">
        <v>83</v>
      </c>
      <c r="AV585" s="13" t="s">
        <v>128</v>
      </c>
      <c r="AW585" s="13" t="s">
        <v>30</v>
      </c>
      <c r="AX585" s="13" t="s">
        <v>81</v>
      </c>
      <c r="AY585" s="155" t="s">
        <v>122</v>
      </c>
    </row>
    <row r="586" spans="2:65" s="1" customFormat="1" ht="16.5" customHeight="1">
      <c r="B586" s="31"/>
      <c r="C586" s="128" t="s">
        <v>432</v>
      </c>
      <c r="D586" s="128" t="s">
        <v>124</v>
      </c>
      <c r="E586" s="129" t="s">
        <v>750</v>
      </c>
      <c r="F586" s="130" t="s">
        <v>751</v>
      </c>
      <c r="G586" s="131" t="s">
        <v>299</v>
      </c>
      <c r="H586" s="132">
        <v>1</v>
      </c>
      <c r="I586" s="133"/>
      <c r="J586" s="134">
        <f>ROUND(I586*H586,2)</f>
        <v>0</v>
      </c>
      <c r="K586" s="135"/>
      <c r="L586" s="31"/>
      <c r="M586" s="136" t="s">
        <v>1</v>
      </c>
      <c r="N586" s="137" t="s">
        <v>38</v>
      </c>
      <c r="P586" s="138">
        <f>O586*H586</f>
        <v>0</v>
      </c>
      <c r="Q586" s="138">
        <v>0</v>
      </c>
      <c r="R586" s="138">
        <f>Q586*H586</f>
        <v>0</v>
      </c>
      <c r="S586" s="138">
        <v>0</v>
      </c>
      <c r="T586" s="139">
        <f>S586*H586</f>
        <v>0</v>
      </c>
      <c r="AR586" s="140" t="s">
        <v>128</v>
      </c>
      <c r="AT586" s="140" t="s">
        <v>124</v>
      </c>
      <c r="AU586" s="140" t="s">
        <v>83</v>
      </c>
      <c r="AY586" s="16" t="s">
        <v>122</v>
      </c>
      <c r="BE586" s="141">
        <f>IF(N586="základní",J586,0)</f>
        <v>0</v>
      </c>
      <c r="BF586" s="141">
        <f>IF(N586="snížená",J586,0)</f>
        <v>0</v>
      </c>
      <c r="BG586" s="141">
        <f>IF(N586="zákl. přenesená",J586,0)</f>
        <v>0</v>
      </c>
      <c r="BH586" s="141">
        <f>IF(N586="sníž. přenesená",J586,0)</f>
        <v>0</v>
      </c>
      <c r="BI586" s="141">
        <f>IF(N586="nulová",J586,0)</f>
        <v>0</v>
      </c>
      <c r="BJ586" s="16" t="s">
        <v>81</v>
      </c>
      <c r="BK586" s="141">
        <f>ROUND(I586*H586,2)</f>
        <v>0</v>
      </c>
      <c r="BL586" s="16" t="s">
        <v>128</v>
      </c>
      <c r="BM586" s="140" t="s">
        <v>752</v>
      </c>
    </row>
    <row r="587" spans="2:65" s="14" customFormat="1" ht="33.75">
      <c r="B587" s="161"/>
      <c r="D587" s="147" t="s">
        <v>131</v>
      </c>
      <c r="E587" s="162" t="s">
        <v>1</v>
      </c>
      <c r="F587" s="163" t="s">
        <v>753</v>
      </c>
      <c r="H587" s="162" t="s">
        <v>1</v>
      </c>
      <c r="I587" s="164"/>
      <c r="L587" s="161"/>
      <c r="M587" s="165"/>
      <c r="T587" s="166"/>
      <c r="AT587" s="162" t="s">
        <v>131</v>
      </c>
      <c r="AU587" s="162" t="s">
        <v>83</v>
      </c>
      <c r="AV587" s="14" t="s">
        <v>81</v>
      </c>
      <c r="AW587" s="14" t="s">
        <v>30</v>
      </c>
      <c r="AX587" s="14" t="s">
        <v>73</v>
      </c>
      <c r="AY587" s="162" t="s">
        <v>122</v>
      </c>
    </row>
    <row r="588" spans="2:65" s="14" customFormat="1" ht="33.75">
      <c r="B588" s="161"/>
      <c r="D588" s="147" t="s">
        <v>131</v>
      </c>
      <c r="E588" s="162" t="s">
        <v>1</v>
      </c>
      <c r="F588" s="163" t="s">
        <v>754</v>
      </c>
      <c r="H588" s="162" t="s">
        <v>1</v>
      </c>
      <c r="I588" s="164"/>
      <c r="L588" s="161"/>
      <c r="M588" s="165"/>
      <c r="T588" s="166"/>
      <c r="AT588" s="162" t="s">
        <v>131</v>
      </c>
      <c r="AU588" s="162" t="s">
        <v>83</v>
      </c>
      <c r="AV588" s="14" t="s">
        <v>81</v>
      </c>
      <c r="AW588" s="14" t="s">
        <v>30</v>
      </c>
      <c r="AX588" s="14" t="s">
        <v>73</v>
      </c>
      <c r="AY588" s="162" t="s">
        <v>122</v>
      </c>
    </row>
    <row r="589" spans="2:65" s="14" customFormat="1" ht="22.5">
      <c r="B589" s="161"/>
      <c r="D589" s="147" t="s">
        <v>131</v>
      </c>
      <c r="E589" s="162" t="s">
        <v>1</v>
      </c>
      <c r="F589" s="163" t="s">
        <v>755</v>
      </c>
      <c r="H589" s="162" t="s">
        <v>1</v>
      </c>
      <c r="I589" s="164"/>
      <c r="L589" s="161"/>
      <c r="M589" s="165"/>
      <c r="T589" s="166"/>
      <c r="AT589" s="162" t="s">
        <v>131</v>
      </c>
      <c r="AU589" s="162" t="s">
        <v>83</v>
      </c>
      <c r="AV589" s="14" t="s">
        <v>81</v>
      </c>
      <c r="AW589" s="14" t="s">
        <v>30</v>
      </c>
      <c r="AX589" s="14" t="s">
        <v>73</v>
      </c>
      <c r="AY589" s="162" t="s">
        <v>122</v>
      </c>
    </row>
    <row r="590" spans="2:65" s="12" customFormat="1">
      <c r="B590" s="146"/>
      <c r="D590" s="147" t="s">
        <v>131</v>
      </c>
      <c r="E590" s="148" t="s">
        <v>1</v>
      </c>
      <c r="F590" s="149" t="s">
        <v>81</v>
      </c>
      <c r="H590" s="150">
        <v>1</v>
      </c>
      <c r="I590" s="151"/>
      <c r="L590" s="146"/>
      <c r="M590" s="152"/>
      <c r="T590" s="153"/>
      <c r="AT590" s="148" t="s">
        <v>131</v>
      </c>
      <c r="AU590" s="148" t="s">
        <v>83</v>
      </c>
      <c r="AV590" s="12" t="s">
        <v>83</v>
      </c>
      <c r="AW590" s="12" t="s">
        <v>30</v>
      </c>
      <c r="AX590" s="12" t="s">
        <v>73</v>
      </c>
      <c r="AY590" s="148" t="s">
        <v>122</v>
      </c>
    </row>
    <row r="591" spans="2:65" s="13" customFormat="1">
      <c r="B591" s="154"/>
      <c r="D591" s="147" t="s">
        <v>131</v>
      </c>
      <c r="E591" s="155" t="s">
        <v>1</v>
      </c>
      <c r="F591" s="156" t="s">
        <v>133</v>
      </c>
      <c r="H591" s="157">
        <v>1</v>
      </c>
      <c r="I591" s="158"/>
      <c r="L591" s="154"/>
      <c r="M591" s="159"/>
      <c r="T591" s="160"/>
      <c r="AT591" s="155" t="s">
        <v>131</v>
      </c>
      <c r="AU591" s="155" t="s">
        <v>83</v>
      </c>
      <c r="AV591" s="13" t="s">
        <v>128</v>
      </c>
      <c r="AW591" s="13" t="s">
        <v>30</v>
      </c>
      <c r="AX591" s="13" t="s">
        <v>81</v>
      </c>
      <c r="AY591" s="155" t="s">
        <v>122</v>
      </c>
    </row>
    <row r="592" spans="2:65" s="1" customFormat="1" ht="16.5" customHeight="1">
      <c r="B592" s="31"/>
      <c r="C592" s="128" t="s">
        <v>756</v>
      </c>
      <c r="D592" s="128" t="s">
        <v>124</v>
      </c>
      <c r="E592" s="129" t="s">
        <v>757</v>
      </c>
      <c r="F592" s="130" t="s">
        <v>758</v>
      </c>
      <c r="G592" s="131" t="s">
        <v>728</v>
      </c>
      <c r="H592" s="132">
        <v>1</v>
      </c>
      <c r="I592" s="133"/>
      <c r="J592" s="134">
        <f>ROUND(I592*H592,2)</f>
        <v>0</v>
      </c>
      <c r="K592" s="135"/>
      <c r="L592" s="31"/>
      <c r="M592" s="136" t="s">
        <v>1</v>
      </c>
      <c r="N592" s="137" t="s">
        <v>38</v>
      </c>
      <c r="P592" s="138">
        <f>O592*H592</f>
        <v>0</v>
      </c>
      <c r="Q592" s="138">
        <v>0</v>
      </c>
      <c r="R592" s="138">
        <f>Q592*H592</f>
        <v>0</v>
      </c>
      <c r="S592" s="138">
        <v>0</v>
      </c>
      <c r="T592" s="139">
        <f>S592*H592</f>
        <v>0</v>
      </c>
      <c r="AR592" s="140" t="s">
        <v>128</v>
      </c>
      <c r="AT592" s="140" t="s">
        <v>124</v>
      </c>
      <c r="AU592" s="140" t="s">
        <v>83</v>
      </c>
      <c r="AY592" s="16" t="s">
        <v>122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6" t="s">
        <v>81</v>
      </c>
      <c r="BK592" s="141">
        <f>ROUND(I592*H592,2)</f>
        <v>0</v>
      </c>
      <c r="BL592" s="16" t="s">
        <v>128</v>
      </c>
      <c r="BM592" s="140" t="s">
        <v>759</v>
      </c>
    </row>
    <row r="593" spans="2:65" s="1" customFormat="1">
      <c r="B593" s="31"/>
      <c r="D593" s="142" t="s">
        <v>129</v>
      </c>
      <c r="F593" s="143" t="s">
        <v>760</v>
      </c>
      <c r="I593" s="144"/>
      <c r="L593" s="31"/>
      <c r="M593" s="145"/>
      <c r="T593" s="55"/>
      <c r="AT593" s="16" t="s">
        <v>129</v>
      </c>
      <c r="AU593" s="16" t="s">
        <v>83</v>
      </c>
    </row>
    <row r="594" spans="2:65" s="12" customFormat="1">
      <c r="B594" s="146"/>
      <c r="D594" s="147" t="s">
        <v>131</v>
      </c>
      <c r="E594" s="148" t="s">
        <v>1</v>
      </c>
      <c r="F594" s="149" t="s">
        <v>761</v>
      </c>
      <c r="H594" s="150">
        <v>1</v>
      </c>
      <c r="I594" s="151"/>
      <c r="L594" s="146"/>
      <c r="M594" s="152"/>
      <c r="T594" s="153"/>
      <c r="AT594" s="148" t="s">
        <v>131</v>
      </c>
      <c r="AU594" s="148" t="s">
        <v>83</v>
      </c>
      <c r="AV594" s="12" t="s">
        <v>83</v>
      </c>
      <c r="AW594" s="12" t="s">
        <v>30</v>
      </c>
      <c r="AX594" s="12" t="s">
        <v>73</v>
      </c>
      <c r="AY594" s="148" t="s">
        <v>122</v>
      </c>
    </row>
    <row r="595" spans="2:65" s="13" customFormat="1">
      <c r="B595" s="154"/>
      <c r="D595" s="147" t="s">
        <v>131</v>
      </c>
      <c r="E595" s="155" t="s">
        <v>1</v>
      </c>
      <c r="F595" s="156" t="s">
        <v>133</v>
      </c>
      <c r="H595" s="157">
        <v>1</v>
      </c>
      <c r="I595" s="158"/>
      <c r="L595" s="154"/>
      <c r="M595" s="159"/>
      <c r="T595" s="160"/>
      <c r="AT595" s="155" t="s">
        <v>131</v>
      </c>
      <c r="AU595" s="155" t="s">
        <v>83</v>
      </c>
      <c r="AV595" s="13" t="s">
        <v>128</v>
      </c>
      <c r="AW595" s="13" t="s">
        <v>30</v>
      </c>
      <c r="AX595" s="13" t="s">
        <v>81</v>
      </c>
      <c r="AY595" s="155" t="s">
        <v>122</v>
      </c>
    </row>
    <row r="596" spans="2:65" s="1" customFormat="1" ht="16.5" customHeight="1">
      <c r="B596" s="31"/>
      <c r="C596" s="128" t="s">
        <v>437</v>
      </c>
      <c r="D596" s="128" t="s">
        <v>124</v>
      </c>
      <c r="E596" s="129" t="s">
        <v>762</v>
      </c>
      <c r="F596" s="130" t="s">
        <v>763</v>
      </c>
      <c r="G596" s="131" t="s">
        <v>728</v>
      </c>
      <c r="H596" s="132">
        <v>1</v>
      </c>
      <c r="I596" s="133"/>
      <c r="J596" s="134">
        <f>ROUND(I596*H596,2)</f>
        <v>0</v>
      </c>
      <c r="K596" s="135"/>
      <c r="L596" s="31"/>
      <c r="M596" s="136" t="s">
        <v>1</v>
      </c>
      <c r="N596" s="137" t="s">
        <v>38</v>
      </c>
      <c r="P596" s="138">
        <f>O596*H596</f>
        <v>0</v>
      </c>
      <c r="Q596" s="138">
        <v>0</v>
      </c>
      <c r="R596" s="138">
        <f>Q596*H596</f>
        <v>0</v>
      </c>
      <c r="S596" s="138">
        <v>0</v>
      </c>
      <c r="T596" s="139">
        <f>S596*H596</f>
        <v>0</v>
      </c>
      <c r="AR596" s="140" t="s">
        <v>128</v>
      </c>
      <c r="AT596" s="140" t="s">
        <v>124</v>
      </c>
      <c r="AU596" s="140" t="s">
        <v>83</v>
      </c>
      <c r="AY596" s="16" t="s">
        <v>122</v>
      </c>
      <c r="BE596" s="141">
        <f>IF(N596="základní",J596,0)</f>
        <v>0</v>
      </c>
      <c r="BF596" s="141">
        <f>IF(N596="snížená",J596,0)</f>
        <v>0</v>
      </c>
      <c r="BG596" s="141">
        <f>IF(N596="zákl. přenesená",J596,0)</f>
        <v>0</v>
      </c>
      <c r="BH596" s="141">
        <f>IF(N596="sníž. přenesená",J596,0)</f>
        <v>0</v>
      </c>
      <c r="BI596" s="141">
        <f>IF(N596="nulová",J596,0)</f>
        <v>0</v>
      </c>
      <c r="BJ596" s="16" t="s">
        <v>81</v>
      </c>
      <c r="BK596" s="141">
        <f>ROUND(I596*H596,2)</f>
        <v>0</v>
      </c>
      <c r="BL596" s="16" t="s">
        <v>128</v>
      </c>
      <c r="BM596" s="140" t="s">
        <v>764</v>
      </c>
    </row>
    <row r="597" spans="2:65" s="1" customFormat="1">
      <c r="B597" s="31"/>
      <c r="D597" s="142" t="s">
        <v>129</v>
      </c>
      <c r="F597" s="143" t="s">
        <v>765</v>
      </c>
      <c r="I597" s="144"/>
      <c r="L597" s="31"/>
      <c r="M597" s="145"/>
      <c r="T597" s="55"/>
      <c r="AT597" s="16" t="s">
        <v>129</v>
      </c>
      <c r="AU597" s="16" t="s">
        <v>83</v>
      </c>
    </row>
    <row r="598" spans="2:65" s="12" customFormat="1">
      <c r="B598" s="146"/>
      <c r="D598" s="147" t="s">
        <v>131</v>
      </c>
      <c r="E598" s="148" t="s">
        <v>1</v>
      </c>
      <c r="F598" s="149" t="s">
        <v>766</v>
      </c>
      <c r="H598" s="150">
        <v>1</v>
      </c>
      <c r="I598" s="151"/>
      <c r="L598" s="146"/>
      <c r="M598" s="152"/>
      <c r="T598" s="153"/>
      <c r="AT598" s="148" t="s">
        <v>131</v>
      </c>
      <c r="AU598" s="148" t="s">
        <v>83</v>
      </c>
      <c r="AV598" s="12" t="s">
        <v>83</v>
      </c>
      <c r="AW598" s="12" t="s">
        <v>30</v>
      </c>
      <c r="AX598" s="12" t="s">
        <v>73</v>
      </c>
      <c r="AY598" s="148" t="s">
        <v>122</v>
      </c>
    </row>
    <row r="599" spans="2:65" s="13" customFormat="1">
      <c r="B599" s="154"/>
      <c r="D599" s="147" t="s">
        <v>131</v>
      </c>
      <c r="E599" s="155" t="s">
        <v>1</v>
      </c>
      <c r="F599" s="156" t="s">
        <v>133</v>
      </c>
      <c r="H599" s="157">
        <v>1</v>
      </c>
      <c r="I599" s="158"/>
      <c r="L599" s="154"/>
      <c r="M599" s="159"/>
      <c r="T599" s="160"/>
      <c r="AT599" s="155" t="s">
        <v>131</v>
      </c>
      <c r="AU599" s="155" t="s">
        <v>83</v>
      </c>
      <c r="AV599" s="13" t="s">
        <v>128</v>
      </c>
      <c r="AW599" s="13" t="s">
        <v>30</v>
      </c>
      <c r="AX599" s="13" t="s">
        <v>81</v>
      </c>
      <c r="AY599" s="155" t="s">
        <v>122</v>
      </c>
    </row>
    <row r="600" spans="2:65" s="1" customFormat="1" ht="16.5" customHeight="1">
      <c r="B600" s="31"/>
      <c r="C600" s="128" t="s">
        <v>767</v>
      </c>
      <c r="D600" s="128" t="s">
        <v>124</v>
      </c>
      <c r="E600" s="129" t="s">
        <v>768</v>
      </c>
      <c r="F600" s="130" t="s">
        <v>769</v>
      </c>
      <c r="G600" s="131" t="s">
        <v>728</v>
      </c>
      <c r="H600" s="132">
        <v>1</v>
      </c>
      <c r="I600" s="133"/>
      <c r="J600" s="134">
        <f>ROUND(I600*H600,2)</f>
        <v>0</v>
      </c>
      <c r="K600" s="135"/>
      <c r="L600" s="31"/>
      <c r="M600" s="136" t="s">
        <v>1</v>
      </c>
      <c r="N600" s="137" t="s">
        <v>38</v>
      </c>
      <c r="P600" s="138">
        <f>O600*H600</f>
        <v>0</v>
      </c>
      <c r="Q600" s="138">
        <v>0</v>
      </c>
      <c r="R600" s="138">
        <f>Q600*H600</f>
        <v>0</v>
      </c>
      <c r="S600" s="138">
        <v>0</v>
      </c>
      <c r="T600" s="139">
        <f>S600*H600</f>
        <v>0</v>
      </c>
      <c r="AR600" s="140" t="s">
        <v>128</v>
      </c>
      <c r="AT600" s="140" t="s">
        <v>124</v>
      </c>
      <c r="AU600" s="140" t="s">
        <v>83</v>
      </c>
      <c r="AY600" s="16" t="s">
        <v>122</v>
      </c>
      <c r="BE600" s="141">
        <f>IF(N600="základní",J600,0)</f>
        <v>0</v>
      </c>
      <c r="BF600" s="141">
        <f>IF(N600="snížená",J600,0)</f>
        <v>0</v>
      </c>
      <c r="BG600" s="141">
        <f>IF(N600="zákl. přenesená",J600,0)</f>
        <v>0</v>
      </c>
      <c r="BH600" s="141">
        <f>IF(N600="sníž. přenesená",J600,0)</f>
        <v>0</v>
      </c>
      <c r="BI600" s="141">
        <f>IF(N600="nulová",J600,0)</f>
        <v>0</v>
      </c>
      <c r="BJ600" s="16" t="s">
        <v>81</v>
      </c>
      <c r="BK600" s="141">
        <f>ROUND(I600*H600,2)</f>
        <v>0</v>
      </c>
      <c r="BL600" s="16" t="s">
        <v>128</v>
      </c>
      <c r="BM600" s="140" t="s">
        <v>770</v>
      </c>
    </row>
    <row r="601" spans="2:65" s="1" customFormat="1">
      <c r="B601" s="31"/>
      <c r="D601" s="142" t="s">
        <v>129</v>
      </c>
      <c r="F601" s="143" t="s">
        <v>771</v>
      </c>
      <c r="I601" s="144"/>
      <c r="L601" s="31"/>
      <c r="M601" s="145"/>
      <c r="T601" s="55"/>
      <c r="AT601" s="16" t="s">
        <v>129</v>
      </c>
      <c r="AU601" s="16" t="s">
        <v>83</v>
      </c>
    </row>
    <row r="602" spans="2:65" s="12" customFormat="1">
      <c r="B602" s="146"/>
      <c r="D602" s="147" t="s">
        <v>131</v>
      </c>
      <c r="E602" s="148" t="s">
        <v>1</v>
      </c>
      <c r="F602" s="149" t="s">
        <v>772</v>
      </c>
      <c r="H602" s="150">
        <v>1</v>
      </c>
      <c r="I602" s="151"/>
      <c r="L602" s="146"/>
      <c r="M602" s="152"/>
      <c r="T602" s="153"/>
      <c r="AT602" s="148" t="s">
        <v>131</v>
      </c>
      <c r="AU602" s="148" t="s">
        <v>83</v>
      </c>
      <c r="AV602" s="12" t="s">
        <v>83</v>
      </c>
      <c r="AW602" s="12" t="s">
        <v>30</v>
      </c>
      <c r="AX602" s="12" t="s">
        <v>73</v>
      </c>
      <c r="AY602" s="148" t="s">
        <v>122</v>
      </c>
    </row>
    <row r="603" spans="2:65" s="13" customFormat="1">
      <c r="B603" s="154"/>
      <c r="D603" s="147" t="s">
        <v>131</v>
      </c>
      <c r="E603" s="155" t="s">
        <v>1</v>
      </c>
      <c r="F603" s="156" t="s">
        <v>133</v>
      </c>
      <c r="H603" s="157">
        <v>1</v>
      </c>
      <c r="I603" s="158"/>
      <c r="L603" s="154"/>
      <c r="M603" s="159"/>
      <c r="T603" s="160"/>
      <c r="AT603" s="155" t="s">
        <v>131</v>
      </c>
      <c r="AU603" s="155" t="s">
        <v>83</v>
      </c>
      <c r="AV603" s="13" t="s">
        <v>128</v>
      </c>
      <c r="AW603" s="13" t="s">
        <v>30</v>
      </c>
      <c r="AX603" s="13" t="s">
        <v>81</v>
      </c>
      <c r="AY603" s="155" t="s">
        <v>122</v>
      </c>
    </row>
    <row r="604" spans="2:65" s="1" customFormat="1" ht="16.5" customHeight="1">
      <c r="B604" s="31"/>
      <c r="C604" s="128" t="s">
        <v>443</v>
      </c>
      <c r="D604" s="128" t="s">
        <v>124</v>
      </c>
      <c r="E604" s="129" t="s">
        <v>773</v>
      </c>
      <c r="F604" s="130" t="s">
        <v>774</v>
      </c>
      <c r="G604" s="131" t="s">
        <v>728</v>
      </c>
      <c r="H604" s="132">
        <v>1</v>
      </c>
      <c r="I604" s="133"/>
      <c r="J604" s="134">
        <f>ROUND(I604*H604,2)</f>
        <v>0</v>
      </c>
      <c r="K604" s="135"/>
      <c r="L604" s="31"/>
      <c r="M604" s="136" t="s">
        <v>1</v>
      </c>
      <c r="N604" s="137" t="s">
        <v>38</v>
      </c>
      <c r="P604" s="138">
        <f>O604*H604</f>
        <v>0</v>
      </c>
      <c r="Q604" s="138">
        <v>0</v>
      </c>
      <c r="R604" s="138">
        <f>Q604*H604</f>
        <v>0</v>
      </c>
      <c r="S604" s="138">
        <v>0</v>
      </c>
      <c r="T604" s="139">
        <f>S604*H604</f>
        <v>0</v>
      </c>
      <c r="AR604" s="140" t="s">
        <v>128</v>
      </c>
      <c r="AT604" s="140" t="s">
        <v>124</v>
      </c>
      <c r="AU604" s="140" t="s">
        <v>83</v>
      </c>
      <c r="AY604" s="16" t="s">
        <v>122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6" t="s">
        <v>81</v>
      </c>
      <c r="BK604" s="141">
        <f>ROUND(I604*H604,2)</f>
        <v>0</v>
      </c>
      <c r="BL604" s="16" t="s">
        <v>128</v>
      </c>
      <c r="BM604" s="140" t="s">
        <v>775</v>
      </c>
    </row>
    <row r="605" spans="2:65" s="1" customFormat="1">
      <c r="B605" s="31"/>
      <c r="D605" s="142" t="s">
        <v>129</v>
      </c>
      <c r="F605" s="143" t="s">
        <v>776</v>
      </c>
      <c r="I605" s="144"/>
      <c r="L605" s="31"/>
      <c r="M605" s="145"/>
      <c r="T605" s="55"/>
      <c r="AT605" s="16" t="s">
        <v>129</v>
      </c>
      <c r="AU605" s="16" t="s">
        <v>83</v>
      </c>
    </row>
    <row r="606" spans="2:65" s="12" customFormat="1" ht="22.5">
      <c r="B606" s="146"/>
      <c r="D606" s="147" t="s">
        <v>131</v>
      </c>
      <c r="E606" s="148" t="s">
        <v>1</v>
      </c>
      <c r="F606" s="149" t="s">
        <v>777</v>
      </c>
      <c r="H606" s="150">
        <v>1</v>
      </c>
      <c r="I606" s="151"/>
      <c r="L606" s="146"/>
      <c r="M606" s="152"/>
      <c r="T606" s="153"/>
      <c r="AT606" s="148" t="s">
        <v>131</v>
      </c>
      <c r="AU606" s="148" t="s">
        <v>83</v>
      </c>
      <c r="AV606" s="12" t="s">
        <v>83</v>
      </c>
      <c r="AW606" s="12" t="s">
        <v>30</v>
      </c>
      <c r="AX606" s="12" t="s">
        <v>73</v>
      </c>
      <c r="AY606" s="148" t="s">
        <v>122</v>
      </c>
    </row>
    <row r="607" spans="2:65" s="13" customFormat="1">
      <c r="B607" s="154"/>
      <c r="D607" s="147" t="s">
        <v>131</v>
      </c>
      <c r="E607" s="155" t="s">
        <v>1</v>
      </c>
      <c r="F607" s="156" t="s">
        <v>133</v>
      </c>
      <c r="H607" s="157">
        <v>1</v>
      </c>
      <c r="I607" s="158"/>
      <c r="L607" s="154"/>
      <c r="M607" s="159"/>
      <c r="T607" s="160"/>
      <c r="AT607" s="155" t="s">
        <v>131</v>
      </c>
      <c r="AU607" s="155" t="s">
        <v>83</v>
      </c>
      <c r="AV607" s="13" t="s">
        <v>128</v>
      </c>
      <c r="AW607" s="13" t="s">
        <v>30</v>
      </c>
      <c r="AX607" s="13" t="s">
        <v>81</v>
      </c>
      <c r="AY607" s="155" t="s">
        <v>122</v>
      </c>
    </row>
    <row r="608" spans="2:65" s="1" customFormat="1" ht="16.5" customHeight="1">
      <c r="B608" s="31"/>
      <c r="C608" s="128" t="s">
        <v>778</v>
      </c>
      <c r="D608" s="128" t="s">
        <v>124</v>
      </c>
      <c r="E608" s="129" t="s">
        <v>779</v>
      </c>
      <c r="F608" s="130" t="s">
        <v>780</v>
      </c>
      <c r="G608" s="131" t="s">
        <v>299</v>
      </c>
      <c r="H608" s="132">
        <v>1</v>
      </c>
      <c r="I608" s="133"/>
      <c r="J608" s="134">
        <f>ROUND(I608*H608,2)</f>
        <v>0</v>
      </c>
      <c r="K608" s="135"/>
      <c r="L608" s="31"/>
      <c r="M608" s="136" t="s">
        <v>1</v>
      </c>
      <c r="N608" s="137" t="s">
        <v>38</v>
      </c>
      <c r="P608" s="138">
        <f>O608*H608</f>
        <v>0</v>
      </c>
      <c r="Q608" s="138">
        <v>0</v>
      </c>
      <c r="R608" s="138">
        <f>Q608*H608</f>
        <v>0</v>
      </c>
      <c r="S608" s="138">
        <v>0</v>
      </c>
      <c r="T608" s="139">
        <f>S608*H608</f>
        <v>0</v>
      </c>
      <c r="AR608" s="140" t="s">
        <v>128</v>
      </c>
      <c r="AT608" s="140" t="s">
        <v>124</v>
      </c>
      <c r="AU608" s="140" t="s">
        <v>83</v>
      </c>
      <c r="AY608" s="16" t="s">
        <v>122</v>
      </c>
      <c r="BE608" s="141">
        <f>IF(N608="základní",J608,0)</f>
        <v>0</v>
      </c>
      <c r="BF608" s="141">
        <f>IF(N608="snížená",J608,0)</f>
        <v>0</v>
      </c>
      <c r="BG608" s="141">
        <f>IF(N608="zákl. přenesená",J608,0)</f>
        <v>0</v>
      </c>
      <c r="BH608" s="141">
        <f>IF(N608="sníž. přenesená",J608,0)</f>
        <v>0</v>
      </c>
      <c r="BI608" s="141">
        <f>IF(N608="nulová",J608,0)</f>
        <v>0</v>
      </c>
      <c r="BJ608" s="16" t="s">
        <v>81</v>
      </c>
      <c r="BK608" s="141">
        <f>ROUND(I608*H608,2)</f>
        <v>0</v>
      </c>
      <c r="BL608" s="16" t="s">
        <v>128</v>
      </c>
      <c r="BM608" s="140" t="s">
        <v>781</v>
      </c>
    </row>
    <row r="609" spans="2:65" s="12" customFormat="1">
      <c r="B609" s="146"/>
      <c r="D609" s="147" t="s">
        <v>131</v>
      </c>
      <c r="E609" s="148" t="s">
        <v>1</v>
      </c>
      <c r="F609" s="149" t="s">
        <v>782</v>
      </c>
      <c r="H609" s="150">
        <v>1</v>
      </c>
      <c r="I609" s="151"/>
      <c r="L609" s="146"/>
      <c r="M609" s="152"/>
      <c r="T609" s="153"/>
      <c r="AT609" s="148" t="s">
        <v>131</v>
      </c>
      <c r="AU609" s="148" t="s">
        <v>83</v>
      </c>
      <c r="AV609" s="12" t="s">
        <v>83</v>
      </c>
      <c r="AW609" s="12" t="s">
        <v>30</v>
      </c>
      <c r="AX609" s="12" t="s">
        <v>73</v>
      </c>
      <c r="AY609" s="148" t="s">
        <v>122</v>
      </c>
    </row>
    <row r="610" spans="2:65" s="13" customFormat="1">
      <c r="B610" s="154"/>
      <c r="D610" s="147" t="s">
        <v>131</v>
      </c>
      <c r="E610" s="155" t="s">
        <v>1</v>
      </c>
      <c r="F610" s="156" t="s">
        <v>133</v>
      </c>
      <c r="H610" s="157">
        <v>1</v>
      </c>
      <c r="I610" s="158"/>
      <c r="L610" s="154"/>
      <c r="M610" s="159"/>
      <c r="T610" s="160"/>
      <c r="AT610" s="155" t="s">
        <v>131</v>
      </c>
      <c r="AU610" s="155" t="s">
        <v>83</v>
      </c>
      <c r="AV610" s="13" t="s">
        <v>128</v>
      </c>
      <c r="AW610" s="13" t="s">
        <v>30</v>
      </c>
      <c r="AX610" s="13" t="s">
        <v>81</v>
      </c>
      <c r="AY610" s="155" t="s">
        <v>122</v>
      </c>
    </row>
    <row r="611" spans="2:65" s="11" customFormat="1" ht="22.9" customHeight="1">
      <c r="B611" s="116"/>
      <c r="D611" s="117" t="s">
        <v>72</v>
      </c>
      <c r="E611" s="126" t="s">
        <v>783</v>
      </c>
      <c r="F611" s="126" t="s">
        <v>784</v>
      </c>
      <c r="I611" s="119"/>
      <c r="J611" s="127">
        <f>BK611</f>
        <v>0</v>
      </c>
      <c r="L611" s="116"/>
      <c r="M611" s="121"/>
      <c r="P611" s="122">
        <f>SUM(P612:P615)</f>
        <v>0</v>
      </c>
      <c r="R611" s="122">
        <f>SUM(R612:R615)</f>
        <v>0</v>
      </c>
      <c r="T611" s="123">
        <f>SUM(T612:T615)</f>
        <v>0</v>
      </c>
      <c r="AR611" s="117" t="s">
        <v>151</v>
      </c>
      <c r="AT611" s="124" t="s">
        <v>72</v>
      </c>
      <c r="AU611" s="124" t="s">
        <v>81</v>
      </c>
      <c r="AY611" s="117" t="s">
        <v>122</v>
      </c>
      <c r="BK611" s="125">
        <f>SUM(BK612:BK615)</f>
        <v>0</v>
      </c>
    </row>
    <row r="612" spans="2:65" s="1" customFormat="1" ht="16.5" customHeight="1">
      <c r="B612" s="31"/>
      <c r="C612" s="128" t="s">
        <v>447</v>
      </c>
      <c r="D612" s="128" t="s">
        <v>124</v>
      </c>
      <c r="E612" s="129" t="s">
        <v>785</v>
      </c>
      <c r="F612" s="130" t="s">
        <v>786</v>
      </c>
      <c r="G612" s="131" t="s">
        <v>728</v>
      </c>
      <c r="H612" s="132">
        <v>1</v>
      </c>
      <c r="I612" s="133"/>
      <c r="J612" s="134">
        <f>ROUND(I612*H612,2)</f>
        <v>0</v>
      </c>
      <c r="K612" s="135"/>
      <c r="L612" s="31"/>
      <c r="M612" s="136" t="s">
        <v>1</v>
      </c>
      <c r="N612" s="137" t="s">
        <v>38</v>
      </c>
      <c r="P612" s="138">
        <f>O612*H612</f>
        <v>0</v>
      </c>
      <c r="Q612" s="138">
        <v>0</v>
      </c>
      <c r="R612" s="138">
        <f>Q612*H612</f>
        <v>0</v>
      </c>
      <c r="S612" s="138">
        <v>0</v>
      </c>
      <c r="T612" s="139">
        <f>S612*H612</f>
        <v>0</v>
      </c>
      <c r="AR612" s="140" t="s">
        <v>128</v>
      </c>
      <c r="AT612" s="140" t="s">
        <v>124</v>
      </c>
      <c r="AU612" s="140" t="s">
        <v>83</v>
      </c>
      <c r="AY612" s="16" t="s">
        <v>122</v>
      </c>
      <c r="BE612" s="141">
        <f>IF(N612="základní",J612,0)</f>
        <v>0</v>
      </c>
      <c r="BF612" s="141">
        <f>IF(N612="snížená",J612,0)</f>
        <v>0</v>
      </c>
      <c r="BG612" s="141">
        <f>IF(N612="zákl. přenesená",J612,0)</f>
        <v>0</v>
      </c>
      <c r="BH612" s="141">
        <f>IF(N612="sníž. přenesená",J612,0)</f>
        <v>0</v>
      </c>
      <c r="BI612" s="141">
        <f>IF(N612="nulová",J612,0)</f>
        <v>0</v>
      </c>
      <c r="BJ612" s="16" t="s">
        <v>81</v>
      </c>
      <c r="BK612" s="141">
        <f>ROUND(I612*H612,2)</f>
        <v>0</v>
      </c>
      <c r="BL612" s="16" t="s">
        <v>128</v>
      </c>
      <c r="BM612" s="140" t="s">
        <v>787</v>
      </c>
    </row>
    <row r="613" spans="2:65" s="1" customFormat="1">
      <c r="B613" s="31"/>
      <c r="D613" s="142" t="s">
        <v>129</v>
      </c>
      <c r="F613" s="143" t="s">
        <v>788</v>
      </c>
      <c r="I613" s="144"/>
      <c r="L613" s="31"/>
      <c r="M613" s="145"/>
      <c r="T613" s="55"/>
      <c r="AT613" s="16" t="s">
        <v>129</v>
      </c>
      <c r="AU613" s="16" t="s">
        <v>83</v>
      </c>
    </row>
    <row r="614" spans="2:65" s="12" customFormat="1" ht="22.5">
      <c r="B614" s="146"/>
      <c r="D614" s="147" t="s">
        <v>131</v>
      </c>
      <c r="E614" s="148" t="s">
        <v>1</v>
      </c>
      <c r="F614" s="149" t="s">
        <v>789</v>
      </c>
      <c r="H614" s="150">
        <v>1</v>
      </c>
      <c r="I614" s="151"/>
      <c r="L614" s="146"/>
      <c r="M614" s="152"/>
      <c r="T614" s="153"/>
      <c r="AT614" s="148" t="s">
        <v>131</v>
      </c>
      <c r="AU614" s="148" t="s">
        <v>83</v>
      </c>
      <c r="AV614" s="12" t="s">
        <v>83</v>
      </c>
      <c r="AW614" s="12" t="s">
        <v>30</v>
      </c>
      <c r="AX614" s="12" t="s">
        <v>73</v>
      </c>
      <c r="AY614" s="148" t="s">
        <v>122</v>
      </c>
    </row>
    <row r="615" spans="2:65" s="13" customFormat="1">
      <c r="B615" s="154"/>
      <c r="D615" s="147" t="s">
        <v>131</v>
      </c>
      <c r="E615" s="155" t="s">
        <v>1</v>
      </c>
      <c r="F615" s="156" t="s">
        <v>133</v>
      </c>
      <c r="H615" s="157">
        <v>1</v>
      </c>
      <c r="I615" s="158"/>
      <c r="L615" s="154"/>
      <c r="M615" s="159"/>
      <c r="T615" s="160"/>
      <c r="AT615" s="155" t="s">
        <v>131</v>
      </c>
      <c r="AU615" s="155" t="s">
        <v>83</v>
      </c>
      <c r="AV615" s="13" t="s">
        <v>128</v>
      </c>
      <c r="AW615" s="13" t="s">
        <v>30</v>
      </c>
      <c r="AX615" s="13" t="s">
        <v>81</v>
      </c>
      <c r="AY615" s="155" t="s">
        <v>122</v>
      </c>
    </row>
    <row r="616" spans="2:65" s="11" customFormat="1" ht="22.9" customHeight="1">
      <c r="B616" s="116"/>
      <c r="D616" s="117" t="s">
        <v>72</v>
      </c>
      <c r="E616" s="126" t="s">
        <v>790</v>
      </c>
      <c r="F616" s="126" t="s">
        <v>791</v>
      </c>
      <c r="I616" s="119"/>
      <c r="J616" s="127">
        <f>BK616</f>
        <v>0</v>
      </c>
      <c r="L616" s="116"/>
      <c r="M616" s="121"/>
      <c r="P616" s="122">
        <f>SUM(P617:P622)</f>
        <v>0</v>
      </c>
      <c r="R616" s="122">
        <f>SUM(R617:R622)</f>
        <v>0</v>
      </c>
      <c r="T616" s="123">
        <f>SUM(T617:T622)</f>
        <v>0</v>
      </c>
      <c r="AR616" s="117" t="s">
        <v>151</v>
      </c>
      <c r="AT616" s="124" t="s">
        <v>72</v>
      </c>
      <c r="AU616" s="124" t="s">
        <v>81</v>
      </c>
      <c r="AY616" s="117" t="s">
        <v>122</v>
      </c>
      <c r="BK616" s="125">
        <f>SUM(BK617:BK622)</f>
        <v>0</v>
      </c>
    </row>
    <row r="617" spans="2:65" s="1" customFormat="1" ht="16.5" customHeight="1">
      <c r="B617" s="31"/>
      <c r="C617" s="128" t="s">
        <v>792</v>
      </c>
      <c r="D617" s="128" t="s">
        <v>124</v>
      </c>
      <c r="E617" s="129" t="s">
        <v>793</v>
      </c>
      <c r="F617" s="130" t="s">
        <v>794</v>
      </c>
      <c r="G617" s="131" t="s">
        <v>728</v>
      </c>
      <c r="H617" s="132">
        <v>1</v>
      </c>
      <c r="I617" s="133"/>
      <c r="J617" s="134">
        <f>ROUND(I617*H617,2)</f>
        <v>0</v>
      </c>
      <c r="K617" s="135"/>
      <c r="L617" s="31"/>
      <c r="M617" s="136" t="s">
        <v>1</v>
      </c>
      <c r="N617" s="137" t="s">
        <v>38</v>
      </c>
      <c r="P617" s="138">
        <f>O617*H617</f>
        <v>0</v>
      </c>
      <c r="Q617" s="138">
        <v>0</v>
      </c>
      <c r="R617" s="138">
        <f>Q617*H617</f>
        <v>0</v>
      </c>
      <c r="S617" s="138">
        <v>0</v>
      </c>
      <c r="T617" s="139">
        <f>S617*H617</f>
        <v>0</v>
      </c>
      <c r="AR617" s="140" t="s">
        <v>128</v>
      </c>
      <c r="AT617" s="140" t="s">
        <v>124</v>
      </c>
      <c r="AU617" s="140" t="s">
        <v>83</v>
      </c>
      <c r="AY617" s="16" t="s">
        <v>122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6" t="s">
        <v>81</v>
      </c>
      <c r="BK617" s="141">
        <f>ROUND(I617*H617,2)</f>
        <v>0</v>
      </c>
      <c r="BL617" s="16" t="s">
        <v>128</v>
      </c>
      <c r="BM617" s="140" t="s">
        <v>795</v>
      </c>
    </row>
    <row r="618" spans="2:65" s="1" customFormat="1">
      <c r="B618" s="31"/>
      <c r="D618" s="142" t="s">
        <v>129</v>
      </c>
      <c r="F618" s="143" t="s">
        <v>796</v>
      </c>
      <c r="I618" s="144"/>
      <c r="L618" s="31"/>
      <c r="M618" s="145"/>
      <c r="T618" s="55"/>
      <c r="AT618" s="16" t="s">
        <v>129</v>
      </c>
      <c r="AU618" s="16" t="s">
        <v>83</v>
      </c>
    </row>
    <row r="619" spans="2:65" s="14" customFormat="1" ht="33.75">
      <c r="B619" s="161"/>
      <c r="D619" s="147" t="s">
        <v>131</v>
      </c>
      <c r="E619" s="162" t="s">
        <v>1</v>
      </c>
      <c r="F619" s="163" t="s">
        <v>797</v>
      </c>
      <c r="H619" s="162" t="s">
        <v>1</v>
      </c>
      <c r="I619" s="164"/>
      <c r="L619" s="161"/>
      <c r="M619" s="165"/>
      <c r="T619" s="166"/>
      <c r="AT619" s="162" t="s">
        <v>131</v>
      </c>
      <c r="AU619" s="162" t="s">
        <v>83</v>
      </c>
      <c r="AV619" s="14" t="s">
        <v>81</v>
      </c>
      <c r="AW619" s="14" t="s">
        <v>30</v>
      </c>
      <c r="AX619" s="14" t="s">
        <v>73</v>
      </c>
      <c r="AY619" s="162" t="s">
        <v>122</v>
      </c>
    </row>
    <row r="620" spans="2:65" s="14" customFormat="1" ht="33.75">
      <c r="B620" s="161"/>
      <c r="D620" s="147" t="s">
        <v>131</v>
      </c>
      <c r="E620" s="162" t="s">
        <v>1</v>
      </c>
      <c r="F620" s="163" t="s">
        <v>798</v>
      </c>
      <c r="H620" s="162" t="s">
        <v>1</v>
      </c>
      <c r="I620" s="164"/>
      <c r="L620" s="161"/>
      <c r="M620" s="165"/>
      <c r="T620" s="166"/>
      <c r="AT620" s="162" t="s">
        <v>131</v>
      </c>
      <c r="AU620" s="162" t="s">
        <v>83</v>
      </c>
      <c r="AV620" s="14" t="s">
        <v>81</v>
      </c>
      <c r="AW620" s="14" t="s">
        <v>30</v>
      </c>
      <c r="AX620" s="14" t="s">
        <v>73</v>
      </c>
      <c r="AY620" s="162" t="s">
        <v>122</v>
      </c>
    </row>
    <row r="621" spans="2:65" s="12" customFormat="1">
      <c r="B621" s="146"/>
      <c r="D621" s="147" t="s">
        <v>131</v>
      </c>
      <c r="E621" s="148" t="s">
        <v>1</v>
      </c>
      <c r="F621" s="149" t="s">
        <v>81</v>
      </c>
      <c r="H621" s="150">
        <v>1</v>
      </c>
      <c r="I621" s="151"/>
      <c r="L621" s="146"/>
      <c r="M621" s="152"/>
      <c r="T621" s="153"/>
      <c r="AT621" s="148" t="s">
        <v>131</v>
      </c>
      <c r="AU621" s="148" t="s">
        <v>83</v>
      </c>
      <c r="AV621" s="12" t="s">
        <v>83</v>
      </c>
      <c r="AW621" s="12" t="s">
        <v>30</v>
      </c>
      <c r="AX621" s="12" t="s">
        <v>73</v>
      </c>
      <c r="AY621" s="148" t="s">
        <v>122</v>
      </c>
    </row>
    <row r="622" spans="2:65" s="13" customFormat="1">
      <c r="B622" s="154"/>
      <c r="D622" s="147" t="s">
        <v>131</v>
      </c>
      <c r="E622" s="155" t="s">
        <v>1</v>
      </c>
      <c r="F622" s="156" t="s">
        <v>133</v>
      </c>
      <c r="H622" s="157">
        <v>1</v>
      </c>
      <c r="I622" s="158"/>
      <c r="L622" s="154"/>
      <c r="M622" s="178"/>
      <c r="N622" s="179"/>
      <c r="O622" s="179"/>
      <c r="P622" s="179"/>
      <c r="Q622" s="179"/>
      <c r="R622" s="179"/>
      <c r="S622" s="179"/>
      <c r="T622" s="180"/>
      <c r="AT622" s="155" t="s">
        <v>131</v>
      </c>
      <c r="AU622" s="155" t="s">
        <v>83</v>
      </c>
      <c r="AV622" s="13" t="s">
        <v>128</v>
      </c>
      <c r="AW622" s="13" t="s">
        <v>30</v>
      </c>
      <c r="AX622" s="13" t="s">
        <v>81</v>
      </c>
      <c r="AY622" s="155" t="s">
        <v>122</v>
      </c>
    </row>
    <row r="623" spans="2:65" s="1" customFormat="1" ht="6.95" customHeight="1">
      <c r="B623" s="43"/>
      <c r="C623" s="44"/>
      <c r="D623" s="44"/>
      <c r="E623" s="44"/>
      <c r="F623" s="44"/>
      <c r="G623" s="44"/>
      <c r="H623" s="44"/>
      <c r="I623" s="44"/>
      <c r="J623" s="44"/>
      <c r="K623" s="44"/>
      <c r="L623" s="31"/>
    </row>
  </sheetData>
  <sheetProtection algorithmName="SHA-512" hashValue="46d3NOQyhlUOpFhKerseT4kf333EGytG4EcU59qymQhIcp/Yegi6TVb3/GxdcHQennGF2NKsvP7wJgWlSo38ZA==" saltValue="RZ6UZG4XkxtafA4gXfBoWgdvgOYS8xWLhN7lOL3nIP4N/FofyShHAV/43gzprsidgobE4vLbhuGTk2Qs3frSog==" spinCount="100000" sheet="1" objects="1" scenarios="1" formatColumns="0" formatRows="0" autoFilter="0"/>
  <autoFilter ref="C130:K622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hyperlinks>
    <hyperlink ref="F135" r:id="rId1" xr:uid="{00000000-0004-0000-0100-000000000000}"/>
    <hyperlink ref="F139" r:id="rId2" xr:uid="{00000000-0004-0000-0100-000001000000}"/>
    <hyperlink ref="F144" r:id="rId3" xr:uid="{00000000-0004-0000-0100-000002000000}"/>
    <hyperlink ref="F149" r:id="rId4" xr:uid="{00000000-0004-0000-0100-000003000000}"/>
    <hyperlink ref="F153" r:id="rId5" xr:uid="{00000000-0004-0000-0100-000004000000}"/>
    <hyperlink ref="F160" r:id="rId6" xr:uid="{00000000-0004-0000-0100-000005000000}"/>
    <hyperlink ref="F168" r:id="rId7" xr:uid="{00000000-0004-0000-0100-000006000000}"/>
    <hyperlink ref="F171" r:id="rId8" xr:uid="{00000000-0004-0000-0100-000007000000}"/>
    <hyperlink ref="F173" r:id="rId9" xr:uid="{00000000-0004-0000-0100-000008000000}"/>
    <hyperlink ref="F181" r:id="rId10" xr:uid="{00000000-0004-0000-0100-000009000000}"/>
    <hyperlink ref="F188" r:id="rId11" xr:uid="{00000000-0004-0000-0100-00000A000000}"/>
    <hyperlink ref="F192" r:id="rId12" xr:uid="{00000000-0004-0000-0100-00000B000000}"/>
    <hyperlink ref="F196" r:id="rId13" xr:uid="{00000000-0004-0000-0100-00000C000000}"/>
    <hyperlink ref="F200" r:id="rId14" xr:uid="{00000000-0004-0000-0100-00000D000000}"/>
    <hyperlink ref="F204" r:id="rId15" xr:uid="{00000000-0004-0000-0100-00000E000000}"/>
    <hyperlink ref="F209" r:id="rId16" xr:uid="{00000000-0004-0000-0100-00000F000000}"/>
    <hyperlink ref="F213" r:id="rId17" xr:uid="{00000000-0004-0000-0100-000010000000}"/>
    <hyperlink ref="F217" r:id="rId18" xr:uid="{00000000-0004-0000-0100-000011000000}"/>
    <hyperlink ref="F221" r:id="rId19" xr:uid="{00000000-0004-0000-0100-000012000000}"/>
    <hyperlink ref="F225" r:id="rId20" xr:uid="{00000000-0004-0000-0100-000013000000}"/>
    <hyperlink ref="F230" r:id="rId21" xr:uid="{00000000-0004-0000-0100-000014000000}"/>
    <hyperlink ref="F234" r:id="rId22" xr:uid="{00000000-0004-0000-0100-000015000000}"/>
    <hyperlink ref="F238" r:id="rId23" xr:uid="{00000000-0004-0000-0100-000016000000}"/>
    <hyperlink ref="F242" r:id="rId24" xr:uid="{00000000-0004-0000-0100-000017000000}"/>
    <hyperlink ref="F246" r:id="rId25" xr:uid="{00000000-0004-0000-0100-000018000000}"/>
    <hyperlink ref="F250" r:id="rId26" xr:uid="{00000000-0004-0000-0100-000019000000}"/>
    <hyperlink ref="F258" r:id="rId27" xr:uid="{00000000-0004-0000-0100-00001A000000}"/>
    <hyperlink ref="F264" r:id="rId28" xr:uid="{00000000-0004-0000-0100-00001B000000}"/>
    <hyperlink ref="F270" r:id="rId29" xr:uid="{00000000-0004-0000-0100-00001C000000}"/>
    <hyperlink ref="F275" r:id="rId30" xr:uid="{00000000-0004-0000-0100-00001D000000}"/>
    <hyperlink ref="F280" r:id="rId31" xr:uid="{00000000-0004-0000-0100-00001E000000}"/>
    <hyperlink ref="F284" r:id="rId32" xr:uid="{00000000-0004-0000-0100-00001F000000}"/>
    <hyperlink ref="F288" r:id="rId33" xr:uid="{00000000-0004-0000-0100-000020000000}"/>
    <hyperlink ref="F292" r:id="rId34" xr:uid="{00000000-0004-0000-0100-000021000000}"/>
    <hyperlink ref="F298" r:id="rId35" xr:uid="{00000000-0004-0000-0100-000022000000}"/>
    <hyperlink ref="F303" r:id="rId36" xr:uid="{00000000-0004-0000-0100-000023000000}"/>
    <hyperlink ref="F307" r:id="rId37" xr:uid="{00000000-0004-0000-0100-000024000000}"/>
    <hyperlink ref="F312" r:id="rId38" xr:uid="{00000000-0004-0000-0100-000025000000}"/>
    <hyperlink ref="F319" r:id="rId39" xr:uid="{00000000-0004-0000-0100-000026000000}"/>
    <hyperlink ref="F323" r:id="rId40" xr:uid="{00000000-0004-0000-0100-000027000000}"/>
    <hyperlink ref="F327" r:id="rId41" xr:uid="{00000000-0004-0000-0100-000028000000}"/>
    <hyperlink ref="F331" r:id="rId42" xr:uid="{00000000-0004-0000-0100-000029000000}"/>
    <hyperlink ref="F341" r:id="rId43" xr:uid="{00000000-0004-0000-0100-00002A000000}"/>
    <hyperlink ref="F348" r:id="rId44" xr:uid="{00000000-0004-0000-0100-00002B000000}"/>
    <hyperlink ref="F352" r:id="rId45" xr:uid="{00000000-0004-0000-0100-00002C000000}"/>
    <hyperlink ref="F356" r:id="rId46" xr:uid="{00000000-0004-0000-0100-00002D000000}"/>
    <hyperlink ref="F363" r:id="rId47" xr:uid="{00000000-0004-0000-0100-00002E000000}"/>
    <hyperlink ref="F370" r:id="rId48" xr:uid="{00000000-0004-0000-0100-00002F000000}"/>
    <hyperlink ref="F376" r:id="rId49" xr:uid="{00000000-0004-0000-0100-000030000000}"/>
    <hyperlink ref="F381" r:id="rId50" xr:uid="{00000000-0004-0000-0100-000031000000}"/>
    <hyperlink ref="F385" r:id="rId51" xr:uid="{00000000-0004-0000-0100-000032000000}"/>
    <hyperlink ref="F389" r:id="rId52" xr:uid="{00000000-0004-0000-0100-000033000000}"/>
    <hyperlink ref="F393" r:id="rId53" xr:uid="{00000000-0004-0000-0100-000034000000}"/>
    <hyperlink ref="F398" r:id="rId54" xr:uid="{00000000-0004-0000-0100-000035000000}"/>
    <hyperlink ref="F403" r:id="rId55" xr:uid="{00000000-0004-0000-0100-000036000000}"/>
    <hyperlink ref="F407" r:id="rId56" xr:uid="{00000000-0004-0000-0100-000037000000}"/>
    <hyperlink ref="F411" r:id="rId57" xr:uid="{00000000-0004-0000-0100-000038000000}"/>
    <hyperlink ref="F415" r:id="rId58" xr:uid="{00000000-0004-0000-0100-000039000000}"/>
    <hyperlink ref="F420" r:id="rId59" xr:uid="{00000000-0004-0000-0100-00003A000000}"/>
    <hyperlink ref="F426" r:id="rId60" xr:uid="{00000000-0004-0000-0100-00003B000000}"/>
    <hyperlink ref="F430" r:id="rId61" xr:uid="{00000000-0004-0000-0100-00003C000000}"/>
    <hyperlink ref="F434" r:id="rId62" xr:uid="{00000000-0004-0000-0100-00003D000000}"/>
    <hyperlink ref="F438" r:id="rId63" xr:uid="{00000000-0004-0000-0100-00003E000000}"/>
    <hyperlink ref="F443" r:id="rId64" xr:uid="{00000000-0004-0000-0100-00003F000000}"/>
    <hyperlink ref="F448" r:id="rId65" xr:uid="{00000000-0004-0000-0100-000040000000}"/>
    <hyperlink ref="F452" r:id="rId66" xr:uid="{00000000-0004-0000-0100-000041000000}"/>
    <hyperlink ref="F458" r:id="rId67" xr:uid="{00000000-0004-0000-0100-000042000000}"/>
    <hyperlink ref="F462" r:id="rId68" xr:uid="{00000000-0004-0000-0100-000043000000}"/>
    <hyperlink ref="F467" r:id="rId69" xr:uid="{00000000-0004-0000-0100-000044000000}"/>
    <hyperlink ref="F471" r:id="rId70" xr:uid="{00000000-0004-0000-0100-000045000000}"/>
    <hyperlink ref="F475" r:id="rId71" xr:uid="{00000000-0004-0000-0100-000046000000}"/>
    <hyperlink ref="F480" r:id="rId72" xr:uid="{00000000-0004-0000-0100-000047000000}"/>
    <hyperlink ref="F485" r:id="rId73" xr:uid="{00000000-0004-0000-0100-000048000000}"/>
    <hyperlink ref="F489" r:id="rId74" xr:uid="{00000000-0004-0000-0100-000049000000}"/>
    <hyperlink ref="F493" r:id="rId75" xr:uid="{00000000-0004-0000-0100-00004A000000}"/>
    <hyperlink ref="F498" r:id="rId76" xr:uid="{00000000-0004-0000-0100-00004B000000}"/>
    <hyperlink ref="F502" r:id="rId77" xr:uid="{00000000-0004-0000-0100-00004C000000}"/>
    <hyperlink ref="F512" r:id="rId78" xr:uid="{00000000-0004-0000-0100-00004D000000}"/>
    <hyperlink ref="F517" r:id="rId79" xr:uid="{00000000-0004-0000-0100-00004E000000}"/>
    <hyperlink ref="F522" r:id="rId80" xr:uid="{00000000-0004-0000-0100-00004F000000}"/>
    <hyperlink ref="F526" r:id="rId81" xr:uid="{00000000-0004-0000-0100-000050000000}"/>
    <hyperlink ref="F532" r:id="rId82" xr:uid="{00000000-0004-0000-0100-000051000000}"/>
    <hyperlink ref="F545" r:id="rId83" xr:uid="{00000000-0004-0000-0100-000052000000}"/>
    <hyperlink ref="F552" r:id="rId84" xr:uid="{00000000-0004-0000-0100-000053000000}"/>
    <hyperlink ref="F556" r:id="rId85" xr:uid="{00000000-0004-0000-0100-000054000000}"/>
    <hyperlink ref="F562" r:id="rId86" xr:uid="{00000000-0004-0000-0100-000055000000}"/>
    <hyperlink ref="F570" r:id="rId87" xr:uid="{00000000-0004-0000-0100-000056000000}"/>
    <hyperlink ref="F574" r:id="rId88" xr:uid="{00000000-0004-0000-0100-000057000000}"/>
    <hyperlink ref="F579" r:id="rId89" xr:uid="{00000000-0004-0000-0100-000058000000}"/>
    <hyperlink ref="F583" r:id="rId90" xr:uid="{00000000-0004-0000-0100-000059000000}"/>
    <hyperlink ref="F593" r:id="rId91" xr:uid="{00000000-0004-0000-0100-00005A000000}"/>
    <hyperlink ref="F597" r:id="rId92" xr:uid="{00000000-0004-0000-0100-00005B000000}"/>
    <hyperlink ref="F601" r:id="rId93" xr:uid="{00000000-0004-0000-0100-00005C000000}"/>
    <hyperlink ref="F605" r:id="rId94" xr:uid="{00000000-0004-0000-0100-00005D000000}"/>
    <hyperlink ref="F613" r:id="rId95" xr:uid="{00000000-0004-0000-0100-00005E000000}"/>
    <hyperlink ref="F618" r:id="rId96" xr:uid="{00000000-0004-0000-0100-00005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C206 - LÁVKA PRO PĚŠÍ</vt:lpstr>
      <vt:lpstr>'C206 - LÁVKA PRO PĚŠÍ'!Názvy_tisku</vt:lpstr>
      <vt:lpstr>'Rekapitulace stavby'!Názvy_tisku</vt:lpstr>
      <vt:lpstr>'C206 - LÁVKA PRO PĚŠÍ'!Oblast_tisku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Mottl Tomáš</dc:creator>
  <cp:lastModifiedBy>Frýzová Iva, Ing.</cp:lastModifiedBy>
  <dcterms:created xsi:type="dcterms:W3CDTF">2023-02-15T08:34:26Z</dcterms:created>
  <dcterms:modified xsi:type="dcterms:W3CDTF">2023-03-03T10:15:03Z</dcterms:modified>
</cp:coreProperties>
</file>